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codeName="ThisWorkbook" autoCompressPictures="0"/>
  <mc:AlternateContent xmlns:mc="http://schemas.openxmlformats.org/markup-compatibility/2006">
    <mc:Choice Requires="x15">
      <x15ac:absPath xmlns:x15ac="http://schemas.microsoft.com/office/spreadsheetml/2010/11/ac" url="C:\Users\Sutter\Dropbox\Markenkommission\Richtlinien\2019\"/>
    </mc:Choice>
  </mc:AlternateContent>
  <xr:revisionPtr revIDLastSave="0" documentId="8_{7904F9A7-094D-410F-BC36-F67F5389DA94}" xr6:coauthVersionLast="40" xr6:coauthVersionMax="40" xr10:uidLastSave="{00000000-0000-0000-0000-000000000000}"/>
  <bookViews>
    <workbookView xWindow="0" yWindow="0" windowWidth="24000" windowHeight="8925" tabRatio="827" xr2:uid="{00000000-000D-0000-FFFF-FFFF00000000}"/>
  </bookViews>
  <sheets>
    <sheet name="Rezeptur_Hauptblatt_Produkt_1" sheetId="6" r:id="rId1"/>
    <sheet name="Hilfsberechnung_Halbfabrikate_1" sheetId="7" r:id="rId2"/>
    <sheet name="Wertschöpfung_INT_Produkt_1" sheetId="3" r:id="rId3"/>
    <sheet name="Wertschöpfung_EXT_Produkt_1" sheetId="8" r:id="rId4"/>
  </sheets>
  <definedNames>
    <definedName name="_xlnm.Print_Area" localSheetId="1">Hilfsberechnung_Halbfabrikate_1!$A$1:$L$120</definedName>
    <definedName name="_xlnm.Print_Area" localSheetId="0">Rezeptur_Hauptblatt_Produkt_1!$A$1:$L$71</definedName>
    <definedName name="_xlnm.Print_Area" localSheetId="3">Wertschöpfung_EXT_Produkt_1!$A$1:$E$23</definedName>
    <definedName name="_xlnm.Print_Area" localSheetId="2">Wertschöpfung_INT_Produkt_1!$A$1:$E$26</definedName>
    <definedName name="Z_BFF33017_02EE_4CCA_AE97_E3A6E8B73CD9_.wvu.PrintArea" localSheetId="1" hidden="1">Hilfsberechnung_Halbfabrikate_1!$A$1:$L$120</definedName>
    <definedName name="Z_BFF33017_02EE_4CCA_AE97_E3A6E8B73CD9_.wvu.PrintArea" localSheetId="0" hidden="1">Rezeptur_Hauptblatt_Produkt_1!$A$1:$L$71</definedName>
    <definedName name="Z_BFF33017_02EE_4CCA_AE97_E3A6E8B73CD9_.wvu.PrintArea" localSheetId="3" hidden="1">Wertschöpfung_EXT_Produkt_1!$A$1:$E$23</definedName>
    <definedName name="Z_BFF33017_02EE_4CCA_AE97_E3A6E8B73CD9_.wvu.PrintArea" localSheetId="2" hidden="1">Wertschöpfung_INT_Produkt_1!$A$1:$E$26</definedName>
  </definedNames>
  <calcPr calcId="181029"/>
  <customWorkbookViews>
    <customWorkbookView name="=ZELLE(“Schutz”;A1)=0" guid="{BFF33017-02EE-4CCA-AE97-E3A6E8B73CD9}" maximized="1" xWindow="1592" yWindow="-8" windowWidth="1936" windowHeight="1056" tabRatio="827" activeSheetId="8"/>
  </customWorkbookViews>
</workbook>
</file>

<file path=xl/calcChain.xml><?xml version="1.0" encoding="utf-8"?>
<calcChain xmlns="http://schemas.openxmlformats.org/spreadsheetml/2006/main">
  <c r="C105" i="7" l="1"/>
  <c r="C65" i="7"/>
  <c r="C66" i="7" l="1"/>
  <c r="K79" i="7" l="1"/>
  <c r="K77" i="7"/>
  <c r="H11" i="6"/>
  <c r="E31" i="6" l="1"/>
  <c r="G28" i="6"/>
  <c r="D6" i="8" l="1"/>
  <c r="G30" i="6" l="1"/>
  <c r="G29" i="6"/>
  <c r="C10" i="8" l="1"/>
  <c r="K14" i="7" l="1"/>
  <c r="C25" i="7"/>
  <c r="A41" i="6"/>
  <c r="A42" i="6"/>
  <c r="A43" i="6"/>
  <c r="C26" i="7" l="1"/>
  <c r="D7" i="7" s="1"/>
  <c r="B28" i="6" s="1"/>
  <c r="I14" i="7"/>
  <c r="D10" i="8" l="1"/>
  <c r="I54" i="7"/>
  <c r="B82" i="7"/>
  <c r="B81" i="7"/>
  <c r="C116" i="7"/>
  <c r="E105" i="7"/>
  <c r="D105" i="7"/>
  <c r="L104" i="7"/>
  <c r="K104" i="7"/>
  <c r="I104" i="7"/>
  <c r="L103" i="7"/>
  <c r="K103" i="7"/>
  <c r="I103" i="7"/>
  <c r="L102" i="7"/>
  <c r="K102" i="7"/>
  <c r="I102" i="7"/>
  <c r="L101" i="7"/>
  <c r="K101" i="7"/>
  <c r="I101" i="7"/>
  <c r="L100" i="7"/>
  <c r="K100" i="7"/>
  <c r="I100" i="7"/>
  <c r="L99" i="7"/>
  <c r="K99" i="7"/>
  <c r="I99" i="7"/>
  <c r="L98" i="7"/>
  <c r="K98" i="7"/>
  <c r="I98" i="7"/>
  <c r="L97" i="7"/>
  <c r="K97" i="7"/>
  <c r="I97" i="7"/>
  <c r="L96" i="7"/>
  <c r="K96" i="7"/>
  <c r="I96" i="7"/>
  <c r="L95" i="7"/>
  <c r="K95" i="7"/>
  <c r="I95" i="7"/>
  <c r="L94" i="7"/>
  <c r="K94" i="7"/>
  <c r="I94" i="7"/>
  <c r="E65" i="7"/>
  <c r="E66" i="7" s="1"/>
  <c r="F47" i="7" s="1"/>
  <c r="D65" i="7"/>
  <c r="B42" i="7"/>
  <c r="B41" i="7"/>
  <c r="C76" i="7"/>
  <c r="L64" i="7"/>
  <c r="K64" i="7"/>
  <c r="I64" i="7"/>
  <c r="L63" i="7"/>
  <c r="K63" i="7"/>
  <c r="I63" i="7"/>
  <c r="L62" i="7"/>
  <c r="K62" i="7"/>
  <c r="I62" i="7"/>
  <c r="L61" i="7"/>
  <c r="K61" i="7"/>
  <c r="I61" i="7"/>
  <c r="L60" i="7"/>
  <c r="K60" i="7"/>
  <c r="I60" i="7"/>
  <c r="L59" i="7"/>
  <c r="K59" i="7"/>
  <c r="I59" i="7"/>
  <c r="L58" i="7"/>
  <c r="K58" i="7"/>
  <c r="I58" i="7"/>
  <c r="L57" i="7"/>
  <c r="K57" i="7"/>
  <c r="I57" i="7"/>
  <c r="L56" i="7"/>
  <c r="K56" i="7"/>
  <c r="I56" i="7"/>
  <c r="L55" i="7"/>
  <c r="K55" i="7"/>
  <c r="I55" i="7"/>
  <c r="L54" i="7"/>
  <c r="K54" i="7"/>
  <c r="C77" i="7" l="1"/>
  <c r="G47" i="7" s="1"/>
  <c r="D106" i="7"/>
  <c r="E87" i="7" s="1"/>
  <c r="F96" i="7"/>
  <c r="F99" i="7"/>
  <c r="F104" i="7"/>
  <c r="F102" i="7"/>
  <c r="F97" i="7"/>
  <c r="F101" i="7"/>
  <c r="F100" i="7"/>
  <c r="F105" i="7"/>
  <c r="F94" i="7"/>
  <c r="F95" i="7"/>
  <c r="F98" i="7"/>
  <c r="F103" i="7"/>
  <c r="D66" i="7"/>
  <c r="E47" i="7" s="1"/>
  <c r="F59" i="7"/>
  <c r="F64" i="7"/>
  <c r="F58" i="7"/>
  <c r="F62" i="7"/>
  <c r="D79" i="7"/>
  <c r="K80" i="7" s="1"/>
  <c r="F60" i="7"/>
  <c r="F65" i="7"/>
  <c r="F54" i="7"/>
  <c r="F63" i="7"/>
  <c r="F57" i="7"/>
  <c r="F56" i="7"/>
  <c r="F61" i="7"/>
  <c r="F55" i="7"/>
  <c r="L77" i="7"/>
  <c r="L79" i="7" s="1"/>
  <c r="C106" i="7"/>
  <c r="D87" i="7" s="1"/>
  <c r="B30" i="6" s="1"/>
  <c r="D119" i="7"/>
  <c r="C30" i="6"/>
  <c r="C117" i="7"/>
  <c r="G87" i="7" s="1"/>
  <c r="D29" i="6"/>
  <c r="C29" i="6"/>
  <c r="E106" i="7"/>
  <c r="F87" i="7" s="1"/>
  <c r="G120" i="7"/>
  <c r="G80" i="7"/>
  <c r="D47" i="7"/>
  <c r="L117" i="7"/>
  <c r="L119" i="7" s="1"/>
  <c r="L105" i="7"/>
  <c r="K117" i="7" s="1"/>
  <c r="K105" i="7"/>
  <c r="K111" i="7" s="1"/>
  <c r="K65" i="7"/>
  <c r="K71" i="7" s="1"/>
  <c r="L65" i="7"/>
  <c r="H16" i="6"/>
  <c r="I16" i="6"/>
  <c r="H17" i="6"/>
  <c r="I17" i="6"/>
  <c r="H18" i="6"/>
  <c r="I18" i="6"/>
  <c r="H19" i="6"/>
  <c r="I19" i="6"/>
  <c r="K15" i="7"/>
  <c r="K16" i="7"/>
  <c r="K17" i="7"/>
  <c r="K18" i="7"/>
  <c r="K19" i="7"/>
  <c r="K20" i="7"/>
  <c r="K21" i="7"/>
  <c r="K22" i="7"/>
  <c r="K23" i="7"/>
  <c r="K24" i="7"/>
  <c r="D30" i="6" l="1"/>
  <c r="B43" i="6"/>
  <c r="B42" i="6"/>
  <c r="B29" i="6"/>
  <c r="B31" i="6" s="1"/>
  <c r="K70" i="7"/>
  <c r="L120" i="7"/>
  <c r="L80" i="7"/>
  <c r="E79" i="7"/>
  <c r="K110" i="7"/>
  <c r="K119" i="7" s="1"/>
  <c r="K120" i="7" s="1"/>
  <c r="E119" i="7"/>
  <c r="D25" i="7"/>
  <c r="E25" i="7"/>
  <c r="E26" i="7" s="1"/>
  <c r="F7" i="7" s="1"/>
  <c r="I9" i="6"/>
  <c r="I10" i="6"/>
  <c r="I11" i="6"/>
  <c r="I12" i="6"/>
  <c r="I13" i="6"/>
  <c r="I14" i="6"/>
  <c r="I15" i="6"/>
  <c r="I20" i="6"/>
  <c r="I21" i="6"/>
  <c r="I22" i="6"/>
  <c r="I23" i="6"/>
  <c r="I24" i="6"/>
  <c r="I25" i="6"/>
  <c r="I26" i="6"/>
  <c r="I27" i="6"/>
  <c r="H9" i="6"/>
  <c r="H10" i="6"/>
  <c r="H12" i="6"/>
  <c r="H13" i="6"/>
  <c r="H14" i="6"/>
  <c r="H15" i="6"/>
  <c r="H20" i="6"/>
  <c r="H21" i="6"/>
  <c r="H22" i="6"/>
  <c r="H23" i="6"/>
  <c r="H24" i="6"/>
  <c r="H25" i="6"/>
  <c r="H26" i="6"/>
  <c r="H27" i="6"/>
  <c r="L14" i="7"/>
  <c r="C36" i="7"/>
  <c r="C37" i="7" s="1"/>
  <c r="G7" i="7" s="1"/>
  <c r="B2" i="7"/>
  <c r="L15" i="7"/>
  <c r="L16" i="7"/>
  <c r="L17" i="7"/>
  <c r="L18" i="7"/>
  <c r="L19" i="7"/>
  <c r="L20" i="7"/>
  <c r="L21" i="7"/>
  <c r="L22" i="7"/>
  <c r="L23" i="7"/>
  <c r="L24" i="7"/>
  <c r="B1" i="7"/>
  <c r="I15" i="7"/>
  <c r="I16" i="7"/>
  <c r="I17" i="7"/>
  <c r="I18" i="7"/>
  <c r="I19" i="7"/>
  <c r="I20" i="7"/>
  <c r="I21" i="7"/>
  <c r="I22" i="7"/>
  <c r="I23" i="7"/>
  <c r="I24" i="7"/>
  <c r="E3" i="8"/>
  <c r="B3" i="8"/>
  <c r="B1" i="8"/>
  <c r="D6" i="3"/>
  <c r="E3" i="3"/>
  <c r="B3" i="3"/>
  <c r="B1" i="3"/>
  <c r="F16" i="7" l="1"/>
  <c r="F25" i="7"/>
  <c r="L37" i="7"/>
  <c r="L39" i="7" s="1"/>
  <c r="D26" i="7"/>
  <c r="E7" i="7" s="1"/>
  <c r="C28" i="6" s="1"/>
  <c r="F15" i="7"/>
  <c r="F14" i="7"/>
  <c r="D39" i="7"/>
  <c r="H30" i="6"/>
  <c r="H29" i="6"/>
  <c r="C9" i="3" s="1"/>
  <c r="D28" i="6"/>
  <c r="D31" i="6" s="1"/>
  <c r="F19" i="7"/>
  <c r="C11" i="8"/>
  <c r="K89" i="7"/>
  <c r="G40" i="7"/>
  <c r="C14" i="3"/>
  <c r="F20" i="7"/>
  <c r="F24" i="7"/>
  <c r="F17" i="7"/>
  <c r="F21" i="7"/>
  <c r="F18" i="7"/>
  <c r="F22" i="7"/>
  <c r="F23" i="7"/>
  <c r="L25" i="7"/>
  <c r="K37" i="7" s="1"/>
  <c r="E39" i="7" l="1"/>
  <c r="K30" i="7"/>
  <c r="I30" i="6"/>
  <c r="B41" i="6"/>
  <c r="F44" i="6" s="1"/>
  <c r="L40" i="7"/>
  <c r="C31" i="6"/>
  <c r="K25" i="7"/>
  <c r="K31" i="7" s="1"/>
  <c r="F46" i="6" l="1"/>
  <c r="K39" i="7"/>
  <c r="K40" i="7" s="1"/>
  <c r="K9" i="7" s="1"/>
  <c r="G32" i="6"/>
  <c r="H28" i="6"/>
  <c r="C8" i="3" s="1"/>
  <c r="C14" i="8"/>
  <c r="C10" i="3"/>
  <c r="G14" i="7" l="1"/>
  <c r="G63" i="7"/>
  <c r="G96" i="7"/>
  <c r="G100" i="7"/>
  <c r="G94" i="7"/>
  <c r="G55" i="7"/>
  <c r="G59" i="7"/>
  <c r="G99" i="7"/>
  <c r="G58" i="7"/>
  <c r="G97" i="7"/>
  <c r="G101" i="7"/>
  <c r="G56" i="7"/>
  <c r="G60" i="7"/>
  <c r="G64" i="7"/>
  <c r="G103" i="7"/>
  <c r="G62" i="7"/>
  <c r="G104" i="7"/>
  <c r="G98" i="7"/>
  <c r="G102" i="7"/>
  <c r="G57" i="7"/>
  <c r="G61" i="7"/>
  <c r="G54" i="7"/>
  <c r="G95" i="7"/>
  <c r="G15" i="7"/>
  <c r="G19" i="7"/>
  <c r="G23" i="7"/>
  <c r="G16" i="7"/>
  <c r="G20" i="7"/>
  <c r="G24" i="7"/>
  <c r="G17" i="7"/>
  <c r="G21" i="7"/>
  <c r="G18" i="7"/>
  <c r="G22" i="7"/>
  <c r="I28" i="6"/>
  <c r="H31" i="6"/>
  <c r="C7" i="3" s="1"/>
  <c r="C13" i="3" s="1"/>
  <c r="F9" i="6"/>
  <c r="G34" i="6"/>
  <c r="G46" i="6"/>
  <c r="G33" i="6"/>
  <c r="F29" i="6"/>
  <c r="C17" i="3"/>
  <c r="F10" i="6"/>
  <c r="F27" i="6"/>
  <c r="F13" i="6"/>
  <c r="F30" i="6"/>
  <c r="F20" i="6"/>
  <c r="F24" i="6"/>
  <c r="F16" i="6"/>
  <c r="F12" i="6"/>
  <c r="F19" i="6"/>
  <c r="F17" i="6"/>
  <c r="F15" i="6"/>
  <c r="F28" i="6"/>
  <c r="F26" i="6"/>
  <c r="F22" i="6"/>
  <c r="F11" i="6"/>
  <c r="F14" i="6"/>
  <c r="F25" i="6"/>
  <c r="F23" i="6"/>
  <c r="F21" i="6"/>
  <c r="F18" i="6"/>
  <c r="G105" i="7" l="1"/>
  <c r="G65" i="7"/>
  <c r="G25" i="7"/>
  <c r="F31" i="6"/>
  <c r="D13" i="3"/>
  <c r="K49" i="7" l="1"/>
  <c r="I29" i="6" s="1"/>
  <c r="C13" i="8" l="1"/>
  <c r="C16" i="3"/>
  <c r="I31" i="6"/>
  <c r="C12" i="8" l="1"/>
  <c r="C16" i="8" s="1"/>
  <c r="D16" i="8" s="1"/>
  <c r="C15" i="3"/>
  <c r="C19" i="3" s="1"/>
  <c r="D1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 Regionalprodukte</author>
  </authors>
  <commentList>
    <comment ref="I1" authorId="0" shapeId="0" xr:uid="{00000000-0006-0000-0000-000001000000}">
      <text>
        <r>
          <rPr>
            <sz val="9"/>
            <color indexed="81"/>
            <rFont val="Tahoma"/>
            <family val="2"/>
          </rPr>
          <t xml:space="preserve">Auswahlfenster ob Hilfsblatt verwendet oder nicht.
Hilfsblatt ausblenden falls nicht verwendet </t>
        </r>
      </text>
    </comment>
    <comment ref="B8" authorId="0" shapeId="0" xr:uid="{00000000-0006-0000-0000-000002000000}">
      <text>
        <r>
          <rPr>
            <sz val="9"/>
            <color indexed="81"/>
            <rFont val="Tahoma"/>
            <family val="2"/>
          </rPr>
          <t>Eingabe von: 
- allen regionalen lw. Zutaten
- Rübenzucker mit Herkunft CH
- Zutaten in kulinarisches Erbe - Produkte (Spezialïtätenliste) mit Herkunft CH</t>
        </r>
      </text>
    </comment>
    <comment ref="C8" authorId="0" shapeId="0" xr:uid="{00000000-0006-0000-0000-000003000000}">
      <text>
        <r>
          <rPr>
            <sz val="9"/>
            <color indexed="81"/>
            <rFont val="Tahoma"/>
            <family val="2"/>
          </rPr>
          <t>Eingabe von Zutaten:
- mit Herkunft CH</t>
        </r>
      </text>
    </comment>
    <comment ref="D8" authorId="0" shapeId="0" xr:uid="{00000000-0006-0000-0000-000004000000}">
      <text>
        <r>
          <rPr>
            <sz val="9"/>
            <color indexed="81"/>
            <rFont val="Tahoma"/>
            <family val="2"/>
          </rPr>
          <t>Eingabe von importierten Zutaten. 
Überprüfen der Importgenehmigungen falls notwendig (vgl. Richtlinien)</t>
        </r>
      </text>
    </comment>
    <comment ref="E8" authorId="0" shapeId="0" xr:uid="{00000000-0006-0000-0000-000005000000}">
      <text>
        <r>
          <rPr>
            <sz val="9"/>
            <color indexed="81"/>
            <rFont val="Tahoma"/>
            <family val="2"/>
          </rPr>
          <t xml:space="preserve">Eintragung der Mengen der Zutaten lw. Usprungs bei Halbfabrikaten, falls diese nicht regional unterteilt werden </t>
        </r>
      </text>
    </comment>
    <comment ref="G8" authorId="0" shapeId="0" xr:uid="{00000000-0006-0000-0000-000006000000}">
      <text>
        <r>
          <rPr>
            <sz val="9"/>
            <color indexed="81"/>
            <rFont val="Tahoma"/>
            <family val="2"/>
          </rPr>
          <t>Ankaufspreis</t>
        </r>
      </text>
    </comment>
    <comment ref="A9" authorId="0" shapeId="0" xr:uid="{00000000-0006-0000-0000-000007000000}">
      <text>
        <r>
          <rPr>
            <sz val="9"/>
            <color indexed="81"/>
            <rFont val="Tahoma"/>
            <family val="2"/>
          </rPr>
          <t>Eintragen und Zuweisen nach Herkunft</t>
        </r>
      </text>
    </comment>
    <comment ref="G9" authorId="0" shapeId="0" xr:uid="{00000000-0006-0000-0000-000008000000}">
      <text>
        <r>
          <rPr>
            <sz val="9"/>
            <color indexed="81"/>
            <rFont val="Tahoma"/>
            <family val="2"/>
          </rPr>
          <t>Eintragen wenn WS berechnet
Ankaufspreis</t>
        </r>
      </text>
    </comment>
    <comment ref="A28" authorId="0" shapeId="0" xr:uid="{00000000-0006-0000-0000-000009000000}">
      <text>
        <r>
          <rPr>
            <sz val="9"/>
            <color indexed="81"/>
            <rFont val="Tahoma"/>
            <family val="2"/>
          </rPr>
          <t>Der ganze Block Halbfabrikate wird aus dem Hilfsblatt Halbfabrikate übertragen oder - falls dieses nicht verwendet -hier direkt eingetragen</t>
        </r>
      </text>
    </comment>
    <comment ref="B28" authorId="0" shapeId="0" xr:uid="{00000000-0006-0000-0000-00000A000000}">
      <text>
        <r>
          <rPr>
            <sz val="9"/>
            <color indexed="81"/>
            <rFont val="Tahoma"/>
            <family val="2"/>
          </rPr>
          <t>Aus Hilfsblatt übernommen oder direkt hier eingegeben</t>
        </r>
      </text>
    </comment>
    <comment ref="C28" authorId="0" shapeId="0" xr:uid="{00000000-0006-0000-0000-00000B000000}">
      <text>
        <r>
          <rPr>
            <sz val="9"/>
            <color indexed="81"/>
            <rFont val="Tahoma"/>
            <family val="2"/>
          </rPr>
          <t>Aus Hilfsblatt übernommen oder direkt hier eingegeben</t>
        </r>
      </text>
    </comment>
    <comment ref="D28" authorId="0" shapeId="0" xr:uid="{00000000-0006-0000-0000-00000C000000}">
      <text>
        <r>
          <rPr>
            <sz val="9"/>
            <color indexed="81"/>
            <rFont val="Tahoma"/>
            <family val="2"/>
          </rPr>
          <t>Aus Hilfsblatt übernommen oder direkt hier eingegeben</t>
        </r>
      </text>
    </comment>
    <comment ref="E28" authorId="0" shapeId="0" xr:uid="{00000000-0006-0000-0000-00000D000000}">
      <text>
        <r>
          <rPr>
            <sz val="9"/>
            <color indexed="81"/>
            <rFont val="Tahoma"/>
            <family val="2"/>
          </rPr>
          <t>hier Menge eintragen: Zutaten lw. Ursprungs falls keine regionale Unterteilung gemacht wird</t>
        </r>
      </text>
    </comment>
    <comment ref="G28" authorId="0" shapeId="0" xr:uid="{00000000-0006-0000-0000-00000E000000}">
      <text>
        <r>
          <rPr>
            <sz val="9"/>
            <color indexed="81"/>
            <rFont val="Tahoma"/>
            <family val="2"/>
          </rPr>
          <t>Aus Hilfsblatt übernommen oder direkt hier eingegeben</t>
        </r>
      </text>
    </comment>
    <comment ref="H28" authorId="0" shapeId="0" xr:uid="{00000000-0006-0000-0000-00000F000000}">
      <text>
        <r>
          <rPr>
            <sz val="9"/>
            <color indexed="81"/>
            <rFont val="Tahoma"/>
            <family val="2"/>
          </rPr>
          <t>Hier werden die gesamten Kosten des Halbfabrikats errechnet Preis x (Menge total Zutaten lw. Ursprungs + Zutaten nicht lw. Ursprungs)</t>
        </r>
      </text>
    </comment>
    <comment ref="I28" authorId="0" shapeId="0" xr:uid="{00000000-0006-0000-0000-000010000000}">
      <text>
        <r>
          <rPr>
            <sz val="9"/>
            <color indexed="81"/>
            <rFont val="Tahoma"/>
            <family val="2"/>
          </rPr>
          <t>Die Wertschöpfung des Halbfabrikats wird aus dem Hilfsblatt automatisch übertragen oder hier direkt eingegeben (als Anteil in CHF der Kosten total)</t>
        </r>
      </text>
    </comment>
    <comment ref="A41" authorId="0" shapeId="0" xr:uid="{00000000-0006-0000-0000-000011000000}">
      <text>
        <r>
          <rPr>
            <sz val="9"/>
            <color indexed="81"/>
            <rFont val="Tahoma"/>
            <family val="2"/>
          </rPr>
          <t>Der ganze Block Halbfabrikate wird aus dem Hilfsblatt Halbfabrikate übertragen oder - falls dieses nicht verwendet -hier direkt eingetragen</t>
        </r>
      </text>
    </comment>
    <comment ref="F46" authorId="0" shapeId="0" xr:uid="{00000000-0006-0000-0000-000012000000}">
      <text>
        <r>
          <rPr>
            <sz val="9"/>
            <color indexed="81"/>
            <rFont val="Tahoma"/>
            <family val="2"/>
          </rPr>
          <t>Vergleich mit Zelle B6</t>
        </r>
      </text>
    </comment>
  </commentList>
</comments>
</file>

<file path=xl/sharedStrings.xml><?xml version="1.0" encoding="utf-8"?>
<sst xmlns="http://schemas.openxmlformats.org/spreadsheetml/2006/main" count="296" uniqueCount="160">
  <si>
    <t>Unternehmen:</t>
  </si>
  <si>
    <t>Produkt (Sachbezeichnung):</t>
  </si>
  <si>
    <t>kg</t>
  </si>
  <si>
    <t>ausserhalb</t>
  </si>
  <si>
    <t>Zutaten lw. Ursprungs</t>
  </si>
  <si>
    <t>Regionale Zutat kg</t>
  </si>
  <si>
    <t>CH Zutat kg</t>
  </si>
  <si>
    <t>Total in % der Zutaten lw. Ursprungs</t>
  </si>
  <si>
    <t>Anteil regionale Zutaten lw. Ursprungs</t>
  </si>
  <si>
    <t>Zutaten nicht lw. Ursprungs</t>
  </si>
  <si>
    <t>aus Halbfabrikat 3</t>
  </si>
  <si>
    <t>Total Zutaten nicht lw. Ursprungs</t>
  </si>
  <si>
    <t>Produkt:</t>
  </si>
  <si>
    <t>in % vom Verkaufspreis</t>
  </si>
  <si>
    <t>Total Zutaten nicht lw. Ursprungs in Prüfmenge</t>
  </si>
  <si>
    <t>Für Betriebe innerhalb der Markenregion</t>
  </si>
  <si>
    <t>Bemerkung</t>
  </si>
  <si>
    <t>Für Betriebe ausserhalb der Markenregion</t>
  </si>
  <si>
    <t>Kosten</t>
  </si>
  <si>
    <t>+WS der Zutaten lw. Ursprungs aus der Region</t>
  </si>
  <si>
    <t>=regionale Bruttowertschöpfung</t>
  </si>
  <si>
    <t>Import-zutat kg</t>
  </si>
  <si>
    <t>Rezepturprüfung</t>
  </si>
  <si>
    <r>
      <rPr>
        <b/>
        <sz val="10"/>
        <color theme="1"/>
        <rFont val="Calibri"/>
        <family val="2"/>
      </rPr>
      <t>Verkaufspreis</t>
    </r>
    <r>
      <rPr>
        <sz val="10"/>
        <color theme="1"/>
        <rFont val="Calibri"/>
        <family val="2"/>
      </rPr>
      <t xml:space="preserve">
Gewichteter durchschnittlicher Verkaufspreis der letzten 12 Monate an nächste Stufe bzw. Einstandspreis für Abnehmer</t>
    </r>
  </si>
  <si>
    <r>
      <rPr>
        <b/>
        <sz val="10"/>
        <color theme="1"/>
        <rFont val="Calibri"/>
        <family val="2"/>
      </rPr>
      <t>- Lohnaufträge an Dritte</t>
    </r>
    <r>
      <rPr>
        <sz val="10"/>
        <color theme="1"/>
        <rFont val="Calibri"/>
        <family val="2"/>
      </rPr>
      <t xml:space="preserve">
Ist bei Wertschöpfung in der Region nur dann abzuziehen, wenn Lohnauftrag ausserhalb der Region stattfindet</t>
    </r>
  </si>
  <si>
    <r>
      <t xml:space="preserve">-Transportkosten
</t>
    </r>
    <r>
      <rPr>
        <sz val="10"/>
        <color theme="1"/>
        <rFont val="Calibri"/>
        <family val="2"/>
      </rPr>
      <t>Ist bei der Wertschöpfung in der Region abzuziehen, wenn Transportunternehmen ausserhalb der Region liegt</t>
    </r>
  </si>
  <si>
    <t>Einheit/Prüfmenge (z.B. 1 kg, 100 kg):</t>
  </si>
  <si>
    <t>Total erfasste Zutaten / Prüfmenge (kg)</t>
  </si>
  <si>
    <t>- Beschaffungskosten Zutaten lw. Ursprungs ohne Halbfabrikat</t>
  </si>
  <si>
    <t>- Beschaffungskosten Halbfabrikat 1</t>
  </si>
  <si>
    <t>- Beschaffungskosten Halbfabrikat 3</t>
  </si>
  <si>
    <t xml:space="preserve">kg </t>
  </si>
  <si>
    <t>Zutat lw. Ursprungs</t>
  </si>
  <si>
    <t>Hilfsblatt Halbfabrikat 1</t>
  </si>
  <si>
    <r>
      <rPr>
        <b/>
        <sz val="10"/>
        <color theme="1"/>
        <rFont val="Calibri"/>
        <family val="2"/>
      </rPr>
      <t>+ Lohnaufträge an Dritte</t>
    </r>
    <r>
      <rPr>
        <sz val="10"/>
        <color theme="1"/>
        <rFont val="Calibri"/>
        <family val="2"/>
      </rPr>
      <t xml:space="preserve">
Ist bei Wertschöpfung in der Region zu berücksichtigen, wenn Lohnauftrag innerhalb der Region stattfindet</t>
    </r>
  </si>
  <si>
    <t xml:space="preserve">Regional anrechenbare Wertschöpfung Halbfabrikat % </t>
  </si>
  <si>
    <t>Verfahren:</t>
  </si>
  <si>
    <t xml:space="preserve">Prüfmenge Halbfabrikat </t>
  </si>
  <si>
    <t>Preis pro kg CHF</t>
  </si>
  <si>
    <t>Kosten total CHF</t>
  </si>
  <si>
    <t>davon regional anrechenbar CHF</t>
  </si>
  <si>
    <t>= WS Halbfabrikat CHF pro Prüfmenge</t>
  </si>
  <si>
    <t>Wertschöpfung CHF pro Prüfmenge</t>
  </si>
  <si>
    <t xml:space="preserve">Verkaufspreis CHF </t>
  </si>
  <si>
    <t xml:space="preserve">-Beschaffungskosten total CHF </t>
  </si>
  <si>
    <t>+/- Lohnaufträge CHF</t>
  </si>
  <si>
    <t>+/- Transportkosten CHF</t>
  </si>
  <si>
    <t xml:space="preserve">+ regional anrechenbare Kosten CHF </t>
  </si>
  <si>
    <t>Halbfabrikat:</t>
  </si>
  <si>
    <t>Lieferant:</t>
  </si>
  <si>
    <t>Hilfsblatt Halbfabrikat 3</t>
  </si>
  <si>
    <t xml:space="preserve">aus Halbfabrikat 2: </t>
  </si>
  <si>
    <t>Spaltentotale</t>
  </si>
  <si>
    <t>Total Zutaten lw. Ursprungs</t>
  </si>
  <si>
    <t>Hilfsblatt Halbfabrikat 2</t>
  </si>
  <si>
    <t>Kosten CHF</t>
  </si>
  <si>
    <t>anteilsmässig zu übertragende Menge kg</t>
  </si>
  <si>
    <t>- Beschaffungskosten Halbfabrikat 2</t>
  </si>
  <si>
    <t>Total regionale Zutaten lw. Ursprungs</t>
  </si>
  <si>
    <t>Total alle Zutaten / Prüfmenge</t>
  </si>
  <si>
    <t>davon reg. Anrechenbar CHF</t>
  </si>
  <si>
    <t>Lieferanten/Bescheinigungen</t>
  </si>
  <si>
    <r>
      <t xml:space="preserve">Spezifikationen, Zertifikate oder Herkunftsbescheinigung für Zwischenprodukte oder Halbfabrikate </t>
    </r>
    <r>
      <rPr>
        <sz val="10"/>
        <color theme="1"/>
        <rFont val="Calibri"/>
        <family val="2"/>
        <scheme val="minor"/>
      </rPr>
      <t>(AOP, QM Schweizer Fleisch,…)</t>
    </r>
  </si>
  <si>
    <t>InfoXgen</t>
  </si>
  <si>
    <t>Belege beilegen!</t>
  </si>
  <si>
    <t>Mit Hilfsblatt Halbfabrikate</t>
  </si>
  <si>
    <t>total kg</t>
  </si>
  <si>
    <t>Ankaufspreis  Halbfabrikat CHF  pro kg</t>
  </si>
  <si>
    <t>CHF pro kg</t>
  </si>
  <si>
    <t>der Region</t>
  </si>
  <si>
    <t>Farblegende</t>
  </si>
  <si>
    <t>keine Formel</t>
  </si>
  <si>
    <t>veränderbar</t>
  </si>
  <si>
    <t>mit Formel hinterlegt,</t>
  </si>
  <si>
    <t>gesperrt (Ergebniszellen)</t>
  </si>
  <si>
    <t>Betrieb, der Halb-fabrikat herstellt liegt</t>
  </si>
  <si>
    <t>Abzüglich Kosten ausserhalb/                                                             zuzüglich Kosten innerhalb</t>
  </si>
  <si>
    <t xml:space="preserve"> der Wertschöpfung</t>
  </si>
  <si>
    <t>davon Zutaten lw. Ursprungs</t>
  </si>
  <si>
    <t>regionale Zutat lw. kg</t>
  </si>
  <si>
    <t>CH Zutat lw.  kg</t>
  </si>
  <si>
    <t>Importzutat lw. Kg</t>
  </si>
  <si>
    <t>nicht lw. Zutat kg</t>
  </si>
  <si>
    <t>innerhalb</t>
  </si>
  <si>
    <t>1. Rezepturprüfung</t>
  </si>
  <si>
    <t>Die Wertschöpfung wird unten berechnet. Der Prozentsatz kann von Vorlieferant geliefert und hier eingegeben werden, Kopien müssen beigelegt werden!</t>
  </si>
  <si>
    <r>
      <t>Betrieb, der Halbfabrikat herstellt liegt</t>
    </r>
    <r>
      <rPr>
        <sz val="10"/>
        <color theme="1"/>
        <rFont val="Calibri"/>
        <family val="2"/>
      </rPr>
      <t xml:space="preserve"> (Auswahl treffen!)</t>
    </r>
  </si>
  <si>
    <t>für Berechnung</t>
  </si>
  <si>
    <t>%</t>
  </si>
  <si>
    <t>Etikette (Deklaration inkl. Zutaten): aufkleben oder beilegen</t>
  </si>
  <si>
    <t>Bemerkungen:</t>
  </si>
  <si>
    <t>Mit der Unterschrift wird die Richtigkeit der Angaben bestätigt:</t>
  </si>
  <si>
    <t>Ort, Datum:</t>
  </si>
  <si>
    <t>Name, Vorname, Unterschrift</t>
  </si>
  <si>
    <t>Leer lassen</t>
  </si>
  <si>
    <t>Korrekturen/ Entscheid:</t>
  </si>
  <si>
    <t>Prüfung durch:</t>
  </si>
  <si>
    <r>
      <t xml:space="preserve">1. Rezepturprüfung </t>
    </r>
    <r>
      <rPr>
        <b/>
        <sz val="10"/>
        <rFont val="Calibri"/>
        <family val="2"/>
      </rPr>
      <t>ins Hauptblatt zu übertragende Mengen</t>
    </r>
  </si>
  <si>
    <r>
      <t xml:space="preserve">2.  Kosten / Wertschöpfung                                   </t>
    </r>
    <r>
      <rPr>
        <b/>
        <sz val="10"/>
        <color theme="1"/>
        <rFont val="Calibri"/>
        <family val="2"/>
      </rPr>
      <t>ins Hauptblatt zu übertragende Werte</t>
    </r>
  </si>
  <si>
    <t>Belege  beilegen!</t>
  </si>
  <si>
    <t>= Innerbetriebliche Regionalwertschöpfung</t>
  </si>
  <si>
    <t xml:space="preserve">Verfahren: </t>
  </si>
  <si>
    <t>1. Lieferantenname und Name Halbfabrikat eintragen</t>
  </si>
  <si>
    <t>2. Menge Halbfabrikat in Endprodukt in Kg eintragen</t>
  </si>
  <si>
    <t>4. Zutaten eintragen: Zutaten lw. Ursprungs nach Herkunft, Zutaten nicht landwirtschaftlichen Ursprungs</t>
  </si>
  <si>
    <t>2. Kosten / Wertschöpfungsprüfung</t>
  </si>
  <si>
    <t>1. Ankaufspreis Halbfabrikat pro kg eintragen</t>
  </si>
  <si>
    <t>6. Ergebniszeile aus Rezepturprüfung: ins Hauptblatt übertragen werden die Werte total Menge in kg im Hauptprodukt, Anteil  lw. Zutat aus der Region, Anteil lw. Zutat aus der Schweiz, Anteil lw. Zutat Import, Anteil nicht lw. Zutat</t>
  </si>
  <si>
    <t>Die Wertschöpfung wird unten berechnet. Der Prozentsatz kann von Vorlieferant geliefert und hier eingegeben werden, Belege müssen beigelegt werden!</t>
  </si>
  <si>
    <t>2. Falls Wertschöpfung aus separater Berechnung entnommen wird, hier eintragen, sonst zur Berechnung der Wertschöpfung fortschreiten</t>
  </si>
  <si>
    <t>3. Auswahl: Betrieb der Halbfabrikat herstellt liegt: innerhalb oder ausserhalb (Auswahlliste)</t>
  </si>
  <si>
    <t>4. Preis pro kg der Zutaten lw. Ursprungs eintragen</t>
  </si>
  <si>
    <t>1. Verkaufspreis pro Prüfmenge eintragen</t>
  </si>
  <si>
    <t>3. Bemerkungen eintragen</t>
  </si>
  <si>
    <t xml:space="preserve">6. Ergebniszellen der Berechnung: ins Hauptblatt übertragen werden 'Preis pro kg' und   'regional anrechenbare Wertschöpfung Halbfabrikat %'  </t>
  </si>
  <si>
    <t>6. Wenn keine regionale Zuteilung der Halbfabrikate gemacht wird: Eintragung der Menge in Spalte: Nicht berücksichtigtes Halbfabrikat. Beachte: Halbfabrikat wird als nicht regionale Zutat behandelt!</t>
  </si>
  <si>
    <t>5. Eintragen der Halbfabrikate wenn Hilfsberechnung Halbfabrikate nicht verwendet: Name, Zutaten lw. Ursprungs: Menge nach Herkunft: Regionale Zutat, CH Zutat, Importzutat. Zutaten nicht lw. Ursprungs: Menge</t>
  </si>
  <si>
    <t>4. Eintragen der Zutaten lw. Ursprungs: Name, Menge nach Herkunft : Regionale Zutat , CH Zutat, Importzutat und der Zutaten nicht landwirtschaftlichen Ursprungs</t>
  </si>
  <si>
    <t>7. Kontrolle: Wert in Zelle F46 'Total alle Zutaten' muss dem Wert  in Zelle B6 'Einheit/ Prüfmenge' entsprechen</t>
  </si>
  <si>
    <t xml:space="preserve">8. Lieferanten, Zertifikate und InfoXgen Bestätigungen für Zutaten nicht lw. Ursprungs eintragen. </t>
  </si>
  <si>
    <t>9. Wenn Wertschöpfungsberechnung berechnet: Eintragen der Kosten pro kg</t>
  </si>
  <si>
    <t>10. Halbfabrikate: Preis, Kosten und regionaler Anteil werden aus Hilfsberechnung übernommen, sofern diese errechnet wird. Ansonsten Hier eintragen: 'Preis' und 'davon regional anrechenbar'</t>
  </si>
  <si>
    <t>+regional anrechenbare WS Halbfabrikat 1 (nur berechnet, wenn berücksichtigt)</t>
  </si>
  <si>
    <t>+regional anrechenbare WS Halbfabrikat 2  (nur berechnet, wenn berücksichtigt)</t>
  </si>
  <si>
    <t>+regional anrechenbare WS Halbfabrikat 3  (nur berechnet, wenn berücksichtigt)</t>
  </si>
  <si>
    <t>+regional anrechenbare WS Halbfabrikat 2   (nur berechnet, wenn berücksichtigt)</t>
  </si>
  <si>
    <r>
      <t xml:space="preserve">+ Transportkosten
</t>
    </r>
    <r>
      <rPr>
        <sz val="10"/>
        <color theme="1"/>
        <rFont val="Calibri"/>
        <family val="2"/>
      </rPr>
      <t>Ist bei der Wertschöpfung in der Region zu berücksichtigen, wenn Transportunternehmen innerhalb der Region liegt</t>
    </r>
  </si>
  <si>
    <t xml:space="preserve">3. Prüfmenge Halbfabrikat festlegen: Kann dieselbe Menge oder unterschiedlich sein vom Anteil im Hauptprodukt (2.), z.B. Prüfmenge  100 kg </t>
  </si>
  <si>
    <r>
      <t xml:space="preserve">1. Rezepturprüfung </t>
    </r>
    <r>
      <rPr>
        <b/>
        <sz val="10"/>
        <rFont val="Calibri"/>
        <family val="2"/>
      </rPr>
      <t>ins Hauptblatt übertragene Mengen</t>
    </r>
  </si>
  <si>
    <r>
      <t xml:space="preserve">2.  Kosten / Wertschöpfung                                   </t>
    </r>
    <r>
      <rPr>
        <b/>
        <sz val="10"/>
        <color theme="1"/>
        <rFont val="Calibri"/>
        <family val="2"/>
      </rPr>
      <t>ins Hauptblatt übertragene Werte</t>
    </r>
  </si>
  <si>
    <t>total kg im End-produkt</t>
  </si>
  <si>
    <t xml:space="preserve">kann übereinstimmen mit der im Hauptprodukt eingesetzten Menge oder einer selbst festgelegten Prüfmenge, die anschliessend anteilsmässig in der Rezeptur des Hauptproduktes umgerechnet wird (Zeilen 108 und119) </t>
  </si>
  <si>
    <t xml:space="preserve">kann übereinstimmen mit der im Hauptprodukt eingesetzten Menge oder einer selbst festgelegten Prüfmenge, die anschliessend anteilsmässig in der Rezeptur des Hauptproduktes umgerechnet wird (Zeilen 67 und 78) </t>
  </si>
  <si>
    <t xml:space="preserve">kann übereinstimmen mit der im Hauptprodukt eingesetzten Menge oder einer selbst festgelegten Prüfmenge oder Prozentangabe, die anschliessend anteilsmässig in der Rezeptur des Hauptproduktes umgerechnet wird (Zeilen 26 und 37) </t>
  </si>
  <si>
    <t>Lieferant/ Bemerkung</t>
  </si>
  <si>
    <t>1. Name Unternehmen und Produkt eintragen</t>
  </si>
  <si>
    <t>2. Auswahl in Zelle I1, ob Hilfsberechnung Halbfabrikate benutzt oder nicht, Blatt "Hilfsberechnung_Halbfabrikate" kann im Fall des Nichtgebrauchs gelöscht werden.</t>
  </si>
  <si>
    <r>
      <t xml:space="preserve">Regionale Zutat kg* </t>
    </r>
    <r>
      <rPr>
        <b/>
        <sz val="8"/>
        <color theme="1"/>
        <rFont val="Calibri"/>
        <family val="2"/>
        <scheme val="minor"/>
      </rPr>
      <t>(inkl. CH-Zucker, Spezialitäten = kul. Erbe CH)</t>
    </r>
  </si>
  <si>
    <t>CH Zutat kg*</t>
  </si>
  <si>
    <t>kg*</t>
  </si>
  <si>
    <t>Import-zutat kg*</t>
  </si>
  <si>
    <t>Nicht berücksichtigtes Halb-fabrikat kg*</t>
  </si>
  <si>
    <t>Anteil kg*</t>
  </si>
  <si>
    <t>*andere Einheit</t>
  </si>
  <si>
    <t>ja</t>
  </si>
  <si>
    <t>CHF</t>
  </si>
  <si>
    <t>Dropdown-Liste</t>
  </si>
  <si>
    <t>pro Einheit/Prüfmenge (z.B. 1 kg, 100 kg):</t>
  </si>
  <si>
    <t>5. Kontrolle: Total erfasste Zutaten  muss der Prüfmenge entsprechen (3 Kommastellen)</t>
  </si>
  <si>
    <t>3. Festlegung der Einheit / Prüfmenge ( z.B. 100 kg) in Zelle B6, Festlegung einer anderen Einheit als kg (z.B l/hl etc.) in Zelle F6, auf maximal 3 Kommastellen genau</t>
  </si>
  <si>
    <t>11. Ergebniszelle: G34: Anteil regionale Zutaten lw. Ursprungs Sollwert &gt;80%</t>
  </si>
  <si>
    <t xml:space="preserve">aus Halbfabrikat 1: </t>
  </si>
  <si>
    <r>
      <t xml:space="preserve"> Sollwert </t>
    </r>
    <r>
      <rPr>
        <b/>
        <sz val="10"/>
        <color theme="1"/>
        <rFont val="Calibri"/>
        <family val="2"/>
      </rPr>
      <t>≥</t>
    </r>
    <r>
      <rPr>
        <b/>
        <sz val="16.600000000000001"/>
        <color theme="1"/>
        <rFont val="Calibri"/>
        <family val="2"/>
      </rPr>
      <t xml:space="preserve"> </t>
    </r>
    <r>
      <rPr>
        <b/>
        <sz val="10"/>
        <color theme="1"/>
        <rFont val="Calibri"/>
        <family val="2"/>
        <scheme val="minor"/>
      </rPr>
      <t>80%</t>
    </r>
  </si>
  <si>
    <t>=Sollwert ≥ 66.67%</t>
  </si>
  <si>
    <r>
      <t>5. Entsprechende Werte für Lohnaufträge</t>
    </r>
    <r>
      <rPr>
        <sz val="9"/>
        <color theme="1"/>
        <rFont val="Calibri"/>
        <family val="2"/>
      </rPr>
      <t xml:space="preserve"> und Transportkosten eintragen: Ausserhalb der Region: Minus, innerhalb der Region: Plus</t>
    </r>
  </si>
  <si>
    <r>
      <t>2. allfällige Abzüge Lohnaufträge an Dritte</t>
    </r>
    <r>
      <rPr>
        <sz val="10"/>
        <color theme="1"/>
        <rFont val="Calibri"/>
        <family val="2"/>
      </rPr>
      <t xml:space="preserve"> und Transportkosten eintragen</t>
    </r>
  </si>
  <si>
    <t>2. allfällige Zuschläge Lohnaufträge an Dritte und Transportkosten eintragen</t>
  </si>
  <si>
    <t xml:space="preserve">Total in % der lw. Zutaten (im Halbfabrikat) </t>
  </si>
  <si>
    <t>Total in % der lw. Zutaten (im Endprodukt)</t>
  </si>
  <si>
    <t>Beschaffungs-kosten CHF pro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</si>
</sst>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
    <numFmt numFmtId="165" formatCode="_ * #,##0.000_ ;_ * \-#,##0.000_ ;_ * &quot;-&quot;??_ ;_ @_ "/>
    <numFmt numFmtId="166" formatCode="0.0%"/>
  </numFmts>
  <fonts count="33">
    <font>
      <sz val="11"/>
      <color theme="1"/>
      <name val="Calibri"/>
      <family val="2"/>
      <scheme val="minor"/>
    </font>
    <font>
      <sz val="8"/>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b/>
      <sz val="10"/>
      <color theme="1"/>
      <name val="Calibri"/>
      <family val="2"/>
      <scheme val="minor"/>
    </font>
    <font>
      <sz val="10"/>
      <color theme="1"/>
      <name val="Calibri"/>
      <family val="2"/>
    </font>
    <font>
      <b/>
      <sz val="10"/>
      <color theme="1"/>
      <name val="Calibri"/>
      <family val="2"/>
    </font>
    <font>
      <b/>
      <sz val="10"/>
      <name val="Calibri"/>
      <family val="2"/>
      <scheme val="minor"/>
    </font>
    <font>
      <b/>
      <sz val="10"/>
      <name val="Calibri"/>
      <family val="2"/>
    </font>
    <font>
      <sz val="10"/>
      <color theme="5" tint="-0.499984740745262"/>
      <name val="Calibri"/>
      <family val="2"/>
    </font>
    <font>
      <sz val="10"/>
      <name val="Calibri"/>
      <family val="2"/>
    </font>
    <font>
      <b/>
      <sz val="14"/>
      <color theme="1"/>
      <name val="Calibri"/>
      <family val="2"/>
      <scheme val="minor"/>
    </font>
    <font>
      <b/>
      <sz val="14"/>
      <name val="Calibri"/>
      <family val="2"/>
    </font>
    <font>
      <sz val="8"/>
      <color theme="1"/>
      <name val="Calibri"/>
      <family val="2"/>
    </font>
    <font>
      <sz val="11"/>
      <color theme="1"/>
      <name val="Calibri"/>
      <family val="2"/>
    </font>
    <font>
      <sz val="9"/>
      <color theme="1"/>
      <name val="Calibri"/>
      <family val="2"/>
    </font>
    <font>
      <b/>
      <sz val="12"/>
      <color theme="1"/>
      <name val="Calibri"/>
      <family val="2"/>
    </font>
    <font>
      <sz val="10"/>
      <color rgb="FF000000"/>
      <name val="Calibri"/>
      <family val="2"/>
      <scheme val="minor"/>
    </font>
    <font>
      <b/>
      <sz val="10"/>
      <color rgb="FF000000"/>
      <name val="Calibri"/>
      <family val="2"/>
      <scheme val="minor"/>
    </font>
    <font>
      <sz val="9"/>
      <color rgb="FF000000"/>
      <name val="Calibri"/>
      <family val="2"/>
      <scheme val="minor"/>
    </font>
    <font>
      <sz val="10"/>
      <color theme="1"/>
      <name val="Calibri"/>
      <family val="2"/>
    </font>
    <font>
      <b/>
      <sz val="8"/>
      <color theme="1"/>
      <name val="Calibri"/>
      <family val="2"/>
      <scheme val="minor"/>
    </font>
    <font>
      <sz val="9"/>
      <color indexed="81"/>
      <name val="Tahoma"/>
      <family val="2"/>
    </font>
    <font>
      <b/>
      <sz val="10"/>
      <name val="Calibri  "/>
    </font>
    <font>
      <sz val="10"/>
      <color theme="1"/>
      <name val="Calibri  "/>
    </font>
    <font>
      <b/>
      <sz val="10"/>
      <color theme="1"/>
      <name val="Calibri  "/>
    </font>
    <font>
      <sz val="8"/>
      <color rgb="FFFF0000"/>
      <name val="Calibri"/>
      <family val="2"/>
      <scheme val="minor"/>
    </font>
    <font>
      <b/>
      <u/>
      <sz val="10"/>
      <color theme="1"/>
      <name val="Calibri"/>
      <family val="2"/>
    </font>
    <font>
      <sz val="10"/>
      <name val="Arial"/>
      <family val="2"/>
    </font>
    <font>
      <sz val="10"/>
      <name val="Calibri"/>
      <family val="2"/>
      <scheme val="minor"/>
    </font>
    <font>
      <b/>
      <sz val="16.600000000000001"/>
      <color theme="1"/>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C000"/>
        <bgColor indexed="64"/>
      </patternFill>
    </fill>
  </fills>
  <borders count="25">
    <border>
      <left/>
      <right/>
      <top/>
      <bottom/>
      <diagonal/>
    </border>
    <border>
      <left/>
      <right/>
      <top/>
      <bottom style="dotted">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4">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0" fillId="0" borderId="0"/>
  </cellStyleXfs>
  <cellXfs count="326">
    <xf numFmtId="0" fontId="0" fillId="0" borderId="0" xfId="0"/>
    <xf numFmtId="0" fontId="7" fillId="0" borderId="0" xfId="0" applyFont="1"/>
    <xf numFmtId="0" fontId="7" fillId="3" borderId="3" xfId="0" applyFont="1" applyFill="1" applyBorder="1" applyProtection="1">
      <protection locked="0"/>
    </xf>
    <xf numFmtId="0" fontId="7" fillId="0" borderId="0" xfId="0" applyFont="1" applyBorder="1"/>
    <xf numFmtId="0" fontId="7" fillId="3" borderId="6" xfId="0" applyFont="1" applyFill="1" applyBorder="1" applyProtection="1">
      <protection locked="0"/>
    </xf>
    <xf numFmtId="0" fontId="10" fillId="0" borderId="0" xfId="0" applyFont="1"/>
    <xf numFmtId="0" fontId="7" fillId="0" borderId="1" xfId="0" applyFont="1" applyBorder="1" applyAlignment="1"/>
    <xf numFmtId="0" fontId="7" fillId="0" borderId="0" xfId="0" applyFont="1" applyBorder="1" applyAlignment="1"/>
    <xf numFmtId="0" fontId="7" fillId="0" borderId="1" xfId="0" applyFont="1" applyBorder="1"/>
    <xf numFmtId="0" fontId="7" fillId="0" borderId="1" xfId="0" applyFont="1" applyBorder="1" applyAlignment="1">
      <alignment horizontal="left"/>
    </xf>
    <xf numFmtId="0" fontId="8" fillId="2" borderId="4" xfId="0" applyFont="1" applyFill="1" applyBorder="1" applyAlignment="1">
      <alignment horizontal="left" vertical="center"/>
    </xf>
    <xf numFmtId="0" fontId="10" fillId="2" borderId="6" xfId="0" applyFont="1" applyFill="1" applyBorder="1" applyAlignment="1">
      <alignment horizontal="left" vertical="top" wrapText="1" shrinkToFit="1"/>
    </xf>
    <xf numFmtId="0" fontId="10" fillId="2" borderId="3" xfId="0" applyFont="1" applyFill="1" applyBorder="1" applyAlignment="1">
      <alignment horizontal="left" vertical="center" wrapText="1" shrinkToFit="1"/>
    </xf>
    <xf numFmtId="0" fontId="8" fillId="2" borderId="3" xfId="0" applyFont="1" applyFill="1" applyBorder="1" applyAlignment="1">
      <alignment horizontal="left" vertical="center"/>
    </xf>
    <xf numFmtId="0" fontId="7" fillId="0" borderId="0" xfId="0" applyFont="1" applyAlignment="1">
      <alignment horizontal="left"/>
    </xf>
    <xf numFmtId="9" fontId="15" fillId="0" borderId="3" xfId="2" applyFont="1" applyBorder="1" applyAlignment="1">
      <alignment vertical="top"/>
    </xf>
    <xf numFmtId="0" fontId="7" fillId="0" borderId="0" xfId="0" applyFont="1" applyAlignment="1">
      <alignment vertical="top"/>
    </xf>
    <xf numFmtId="0" fontId="15" fillId="0" borderId="3" xfId="0" applyFont="1" applyBorder="1"/>
    <xf numFmtId="0" fontId="7" fillId="0" borderId="6" xfId="0" applyFont="1" applyBorder="1" applyAlignment="1">
      <alignment vertical="center"/>
    </xf>
    <xf numFmtId="9" fontId="15" fillId="0" borderId="3" xfId="2" applyFont="1" applyBorder="1" applyAlignment="1">
      <alignment vertical="center"/>
    </xf>
    <xf numFmtId="0" fontId="8" fillId="0" borderId="4" xfId="0" quotePrefix="1" applyFont="1" applyBorder="1"/>
    <xf numFmtId="0" fontId="7" fillId="0" borderId="6" xfId="0" applyFont="1" applyBorder="1"/>
    <xf numFmtId="0" fontId="8" fillId="0" borderId="4" xfId="0" quotePrefix="1" applyFont="1" applyFill="1" applyBorder="1"/>
    <xf numFmtId="10" fontId="8" fillId="0" borderId="3" xfId="0" applyNumberFormat="1" applyFont="1" applyBorder="1"/>
    <xf numFmtId="0" fontId="10" fillId="0" borderId="6" xfId="0" quotePrefix="1" applyFont="1" applyBorder="1"/>
    <xf numFmtId="0" fontId="7" fillId="0" borderId="0" xfId="0" quotePrefix="1" applyFont="1"/>
    <xf numFmtId="0" fontId="8" fillId="0" borderId="0" xfId="0" applyFont="1"/>
    <xf numFmtId="0" fontId="7" fillId="3" borderId="0" xfId="0" applyFont="1" applyFill="1" applyBorder="1" applyAlignment="1" applyProtection="1">
      <protection locked="0"/>
    </xf>
    <xf numFmtId="0" fontId="7" fillId="3" borderId="3" xfId="0" applyFont="1" applyFill="1" applyBorder="1" applyAlignment="1" applyProtection="1">
      <alignment vertical="top"/>
      <protection locked="0"/>
    </xf>
    <xf numFmtId="0" fontId="5" fillId="0" borderId="0" xfId="0" applyFont="1" applyBorder="1" applyProtection="1"/>
    <xf numFmtId="0" fontId="5" fillId="0" borderId="0" xfId="0" applyFont="1" applyBorder="1" applyAlignment="1" applyProtection="1"/>
    <xf numFmtId="0" fontId="5" fillId="0" borderId="0" xfId="0" applyFont="1" applyProtection="1"/>
    <xf numFmtId="0" fontId="13" fillId="0" borderId="10" xfId="0" applyFont="1" applyBorder="1" applyProtection="1"/>
    <xf numFmtId="0" fontId="5" fillId="0" borderId="11" xfId="0" applyFont="1" applyBorder="1" applyAlignment="1" applyProtection="1">
      <alignment horizontal="left"/>
    </xf>
    <xf numFmtId="0" fontId="6" fillId="0" borderId="11" xfId="0" applyFont="1" applyBorder="1" applyProtection="1"/>
    <xf numFmtId="0" fontId="6" fillId="0" borderId="13" xfId="0" applyFont="1" applyBorder="1" applyProtection="1"/>
    <xf numFmtId="0" fontId="5" fillId="0" borderId="13" xfId="0" applyFont="1" applyBorder="1" applyAlignment="1" applyProtection="1">
      <alignment horizontal="left"/>
    </xf>
    <xf numFmtId="0" fontId="5" fillId="0" borderId="0" xfId="0" applyFont="1" applyBorder="1" applyAlignment="1" applyProtection="1">
      <alignment horizontal="left"/>
    </xf>
    <xf numFmtId="0" fontId="5" fillId="0" borderId="0" xfId="0" applyFont="1" applyAlignment="1" applyProtection="1">
      <alignment horizontal="left"/>
    </xf>
    <xf numFmtId="0" fontId="6" fillId="0" borderId="8" xfId="0" applyFont="1" applyBorder="1" applyProtection="1"/>
    <xf numFmtId="0" fontId="5" fillId="3" borderId="3" xfId="0" applyFont="1" applyFill="1" applyBorder="1" applyProtection="1"/>
    <xf numFmtId="0" fontId="5" fillId="0" borderId="0" xfId="0" applyFont="1" applyFill="1" applyBorder="1" applyProtection="1"/>
    <xf numFmtId="0" fontId="5" fillId="0" borderId="8" xfId="0" applyFont="1" applyBorder="1" applyAlignment="1" applyProtection="1">
      <alignment horizontal="left"/>
    </xf>
    <xf numFmtId="0" fontId="5" fillId="0" borderId="9" xfId="0" applyFont="1" applyBorder="1" applyAlignment="1" applyProtection="1">
      <alignment horizontal="left"/>
    </xf>
    <xf numFmtId="0" fontId="6" fillId="0" borderId="0" xfId="0" applyFont="1" applyBorder="1" applyProtection="1"/>
    <xf numFmtId="0" fontId="6" fillId="7" borderId="3" xfId="0" applyFont="1" applyFill="1" applyBorder="1" applyAlignment="1" applyProtection="1">
      <alignment horizontal="left" vertical="top"/>
    </xf>
    <xf numFmtId="0" fontId="6" fillId="7" borderId="3" xfId="0" applyFont="1" applyFill="1" applyBorder="1" applyAlignment="1" applyProtection="1">
      <alignment horizontal="left" vertical="top" wrapText="1"/>
    </xf>
    <xf numFmtId="43" fontId="5" fillId="0" borderId="3" xfId="0" applyNumberFormat="1" applyFont="1" applyBorder="1" applyProtection="1"/>
    <xf numFmtId="10" fontId="5" fillId="4" borderId="3" xfId="2" applyNumberFormat="1" applyFont="1" applyFill="1" applyBorder="1" applyProtection="1"/>
    <xf numFmtId="2" fontId="6" fillId="0" borderId="0" xfId="0" applyNumberFormat="1" applyFont="1" applyBorder="1" applyProtection="1"/>
    <xf numFmtId="10" fontId="6" fillId="0" borderId="0" xfId="2" applyNumberFormat="1" applyFont="1" applyBorder="1" applyProtection="1"/>
    <xf numFmtId="0" fontId="5" fillId="0" borderId="9" xfId="0" applyFont="1" applyBorder="1" applyProtection="1"/>
    <xf numFmtId="0" fontId="5" fillId="0" borderId="8" xfId="0" applyFont="1" applyBorder="1" applyProtection="1"/>
    <xf numFmtId="0" fontId="6" fillId="0" borderId="4" xfId="0" applyFont="1" applyBorder="1" applyProtection="1"/>
    <xf numFmtId="0" fontId="6" fillId="0" borderId="12" xfId="0" applyFont="1" applyBorder="1" applyProtection="1"/>
    <xf numFmtId="0" fontId="5" fillId="0" borderId="2" xfId="0" applyFont="1" applyBorder="1" applyProtection="1"/>
    <xf numFmtId="0" fontId="10" fillId="0" borderId="0" xfId="0" applyFont="1" applyBorder="1" applyProtection="1"/>
    <xf numFmtId="0" fontId="22" fillId="0" borderId="0" xfId="0" applyFont="1" applyBorder="1" applyProtection="1"/>
    <xf numFmtId="0" fontId="7" fillId="0" borderId="0" xfId="0" applyFont="1" applyBorder="1" applyProtection="1"/>
    <xf numFmtId="0" fontId="7" fillId="0" borderId="0" xfId="0" applyFont="1" applyProtection="1"/>
    <xf numFmtId="0" fontId="7" fillId="0" borderId="0" xfId="0" applyFont="1" applyBorder="1" applyAlignment="1" applyProtection="1">
      <alignment horizontal="right"/>
    </xf>
    <xf numFmtId="0" fontId="14" fillId="0" borderId="0" xfId="0" applyFont="1" applyBorder="1" applyProtection="1"/>
    <xf numFmtId="0" fontId="7" fillId="0" borderId="11" xfId="0" applyFont="1" applyBorder="1" applyProtection="1"/>
    <xf numFmtId="0" fontId="7" fillId="0" borderId="13" xfId="0" applyFont="1" applyBorder="1" applyProtection="1"/>
    <xf numFmtId="0" fontId="7" fillId="0" borderId="9" xfId="0" applyFont="1" applyBorder="1" applyProtection="1"/>
    <xf numFmtId="0" fontId="8" fillId="0" borderId="8" xfId="0" applyFont="1" applyBorder="1" applyProtection="1"/>
    <xf numFmtId="0" fontId="7" fillId="0" borderId="8" xfId="0" applyFont="1" applyBorder="1" applyProtection="1"/>
    <xf numFmtId="0" fontId="8" fillId="0" borderId="0" xfId="0" applyFont="1" applyBorder="1" applyProtection="1"/>
    <xf numFmtId="0" fontId="7" fillId="0" borderId="2" xfId="0" applyFont="1" applyBorder="1" applyProtection="1"/>
    <xf numFmtId="0" fontId="7" fillId="0" borderId="14" xfId="0" applyFont="1" applyBorder="1" applyProtection="1"/>
    <xf numFmtId="0" fontId="7" fillId="0" borderId="0" xfId="0" applyFont="1" applyFill="1" applyBorder="1" applyProtection="1"/>
    <xf numFmtId="0" fontId="7" fillId="0" borderId="9" xfId="0" applyFont="1" applyFill="1" applyBorder="1" applyProtection="1"/>
    <xf numFmtId="0" fontId="7" fillId="0" borderId="15" xfId="0" applyFont="1" applyBorder="1" applyProtection="1"/>
    <xf numFmtId="0" fontId="7" fillId="0" borderId="12" xfId="0" applyFont="1" applyFill="1" applyBorder="1" applyAlignment="1" applyProtection="1">
      <alignment horizontal="left"/>
    </xf>
    <xf numFmtId="0" fontId="7" fillId="0" borderId="2" xfId="0" applyFont="1" applyFill="1" applyBorder="1" applyAlignment="1" applyProtection="1">
      <alignment horizontal="left"/>
    </xf>
    <xf numFmtId="0" fontId="8" fillId="0" borderId="12" xfId="0" applyFont="1" applyBorder="1" applyProtection="1"/>
    <xf numFmtId="0" fontId="8" fillId="7" borderId="3" xfId="0" applyFont="1" applyFill="1" applyBorder="1" applyAlignment="1" applyProtection="1">
      <alignment horizontal="left" vertical="top" wrapText="1"/>
    </xf>
    <xf numFmtId="0" fontId="8" fillId="0" borderId="3" xfId="0" applyFont="1" applyFill="1" applyBorder="1" applyAlignment="1" applyProtection="1">
      <alignment vertical="top" wrapText="1"/>
    </xf>
    <xf numFmtId="0" fontId="8" fillId="6" borderId="3" xfId="0" applyFont="1" applyFill="1" applyBorder="1" applyAlignment="1" applyProtection="1">
      <alignment horizontal="left" vertical="top" wrapText="1"/>
    </xf>
    <xf numFmtId="0" fontId="7" fillId="0" borderId="3" xfId="0" applyFont="1" applyBorder="1" applyAlignment="1" applyProtection="1"/>
    <xf numFmtId="43" fontId="7" fillId="0" borderId="3" xfId="0" applyNumberFormat="1" applyFont="1" applyFill="1" applyBorder="1" applyProtection="1"/>
    <xf numFmtId="0" fontId="7" fillId="4" borderId="4" xfId="0" applyFont="1" applyFill="1" applyBorder="1" applyProtection="1"/>
    <xf numFmtId="0" fontId="7" fillId="4" borderId="6" xfId="0" applyFont="1" applyFill="1" applyBorder="1" applyProtection="1"/>
    <xf numFmtId="0" fontId="8" fillId="0" borderId="4" xfId="0" applyFont="1" applyFill="1" applyBorder="1" applyProtection="1"/>
    <xf numFmtId="0" fontId="7" fillId="0" borderId="7" xfId="0" applyFont="1" applyBorder="1" applyProtection="1"/>
    <xf numFmtId="43" fontId="7" fillId="0" borderId="7" xfId="0" applyNumberFormat="1" applyFont="1" applyFill="1" applyBorder="1" applyAlignment="1" applyProtection="1">
      <alignment horizontal="left"/>
    </xf>
    <xf numFmtId="0" fontId="11" fillId="4" borderId="3" xfId="0" applyFont="1" applyFill="1" applyBorder="1" applyProtection="1"/>
    <xf numFmtId="0" fontId="11" fillId="4" borderId="6" xfId="0" applyFont="1" applyFill="1" applyBorder="1" applyProtection="1"/>
    <xf numFmtId="43" fontId="7" fillId="4" borderId="8" xfId="1" applyFont="1" applyFill="1" applyBorder="1" applyProtection="1"/>
    <xf numFmtId="43" fontId="7" fillId="4" borderId="0" xfId="1" applyFont="1" applyFill="1" applyBorder="1" applyProtection="1"/>
    <xf numFmtId="0" fontId="7" fillId="0" borderId="0" xfId="0" applyFont="1" applyBorder="1" applyAlignment="1" applyProtection="1"/>
    <xf numFmtId="0" fontId="7" fillId="0" borderId="9" xfId="0" applyFont="1" applyBorder="1" applyAlignment="1" applyProtection="1"/>
    <xf numFmtId="0" fontId="18" fillId="0" borderId="10" xfId="0" applyFont="1" applyBorder="1" applyAlignment="1" applyProtection="1"/>
    <xf numFmtId="0" fontId="12" fillId="0" borderId="11" xfId="0" applyFont="1" applyFill="1" applyBorder="1" applyProtection="1"/>
    <xf numFmtId="0" fontId="8" fillId="0" borderId="3" xfId="0" applyFont="1" applyBorder="1" applyProtection="1"/>
    <xf numFmtId="0" fontId="8" fillId="0" borderId="6" xfId="0" applyFont="1" applyBorder="1" applyProtection="1"/>
    <xf numFmtId="0" fontId="7" fillId="0" borderId="8" xfId="0" applyFont="1" applyBorder="1" applyAlignment="1" applyProtection="1"/>
    <xf numFmtId="0" fontId="12" fillId="0" borderId="0" xfId="0" applyFont="1" applyFill="1" applyBorder="1" applyAlignment="1" applyProtection="1">
      <alignment horizontal="left"/>
    </xf>
    <xf numFmtId="0" fontId="12" fillId="0" borderId="3" xfId="0" applyFont="1" applyFill="1" applyBorder="1" applyAlignment="1" applyProtection="1">
      <alignment horizontal="left"/>
    </xf>
    <xf numFmtId="10" fontId="8" fillId="0" borderId="0" xfId="2" applyNumberFormat="1" applyFont="1" applyBorder="1" applyProtection="1"/>
    <xf numFmtId="2" fontId="8" fillId="0" borderId="0" xfId="0" applyNumberFormat="1" applyFont="1" applyBorder="1" applyProtection="1"/>
    <xf numFmtId="43" fontId="7" fillId="0" borderId="3" xfId="1" applyFont="1" applyFill="1" applyBorder="1" applyAlignment="1" applyProtection="1">
      <alignment horizontal="left"/>
    </xf>
    <xf numFmtId="0" fontId="7" fillId="0" borderId="8" xfId="0" quotePrefix="1" applyFont="1" applyBorder="1" applyProtection="1"/>
    <xf numFmtId="0" fontId="7" fillId="0" borderId="16" xfId="0" applyFont="1" applyBorder="1" applyProtection="1"/>
    <xf numFmtId="0" fontId="7" fillId="0" borderId="16" xfId="0" applyFont="1" applyBorder="1" applyAlignment="1" applyProtection="1">
      <alignment vertical="top" wrapText="1"/>
    </xf>
    <xf numFmtId="0" fontId="7" fillId="4" borderId="3" xfId="0" applyFont="1" applyFill="1" applyBorder="1" applyProtection="1"/>
    <xf numFmtId="43" fontId="7" fillId="0" borderId="0" xfId="1" applyFont="1" applyBorder="1" applyProtection="1"/>
    <xf numFmtId="2" fontId="8" fillId="0" borderId="8" xfId="0" quotePrefix="1" applyNumberFormat="1" applyFont="1" applyFill="1" applyBorder="1" applyProtection="1"/>
    <xf numFmtId="0" fontId="19" fillId="0" borderId="2" xfId="0" applyFont="1" applyBorder="1" applyProtection="1"/>
    <xf numFmtId="9" fontId="8" fillId="0" borderId="3" xfId="2" applyFont="1" applyFill="1" applyBorder="1" applyProtection="1"/>
    <xf numFmtId="0" fontId="5" fillId="0" borderId="2" xfId="0" applyFont="1" applyBorder="1" applyAlignment="1" applyProtection="1">
      <alignment horizontal="left"/>
    </xf>
    <xf numFmtId="0" fontId="5" fillId="0" borderId="9" xfId="0" quotePrefix="1" applyFont="1" applyBorder="1" applyAlignment="1" applyProtection="1">
      <alignment horizontal="left" vertical="top" wrapText="1"/>
    </xf>
    <xf numFmtId="0" fontId="6" fillId="0" borderId="2" xfId="0" applyFont="1" applyBorder="1" applyProtection="1"/>
    <xf numFmtId="0" fontId="6" fillId="0" borderId="14" xfId="0" applyFont="1" applyBorder="1" applyProtection="1"/>
    <xf numFmtId="0" fontId="5" fillId="0" borderId="14" xfId="0" applyFont="1" applyFill="1" applyBorder="1" applyProtection="1"/>
    <xf numFmtId="0" fontId="6" fillId="7" borderId="4" xfId="0" applyFont="1" applyFill="1" applyBorder="1" applyAlignment="1" applyProtection="1">
      <alignment vertical="top"/>
    </xf>
    <xf numFmtId="0" fontId="5" fillId="0" borderId="11" xfId="0" applyFont="1" applyBorder="1" applyProtection="1"/>
    <xf numFmtId="2" fontId="6" fillId="0" borderId="0" xfId="0" quotePrefix="1" applyNumberFormat="1" applyFont="1" applyBorder="1" applyProtection="1"/>
    <xf numFmtId="0" fontId="9" fillId="0" borderId="10" xfId="0" applyFont="1" applyBorder="1" applyProtection="1"/>
    <xf numFmtId="0" fontId="5" fillId="0" borderId="11" xfId="0" applyFont="1" applyBorder="1" applyAlignment="1" applyProtection="1"/>
    <xf numFmtId="0" fontId="5" fillId="0" borderId="13" xfId="0" applyFont="1" applyBorder="1" applyProtection="1"/>
    <xf numFmtId="0" fontId="9" fillId="0" borderId="8" xfId="0" applyFont="1" applyBorder="1" applyProtection="1"/>
    <xf numFmtId="2" fontId="6" fillId="0" borderId="7" xfId="0" applyNumberFormat="1" applyFont="1" applyBorder="1" applyProtection="1"/>
    <xf numFmtId="0" fontId="5" fillId="0" borderId="7" xfId="0" applyFont="1" applyBorder="1" applyProtection="1"/>
    <xf numFmtId="43" fontId="5" fillId="4" borderId="7" xfId="1" applyFont="1" applyFill="1" applyBorder="1" applyAlignment="1" applyProtection="1">
      <alignment horizontal="left"/>
    </xf>
    <xf numFmtId="0" fontId="6" fillId="7" borderId="3" xfId="0" applyFont="1" applyFill="1" applyBorder="1" applyAlignment="1" applyProtection="1">
      <alignment vertical="top" wrapText="1"/>
    </xf>
    <xf numFmtId="0" fontId="12" fillId="0" borderId="0" xfId="0" applyFont="1" applyFill="1" applyBorder="1" applyAlignment="1" applyProtection="1">
      <alignment horizontal="left" vertical="top" wrapText="1"/>
    </xf>
    <xf numFmtId="0" fontId="10" fillId="0" borderId="11" xfId="0" applyFont="1" applyBorder="1" applyAlignment="1" applyProtection="1">
      <alignment vertical="top"/>
    </xf>
    <xf numFmtId="0" fontId="8" fillId="0" borderId="8" xfId="0" applyFont="1" applyBorder="1" applyAlignment="1" applyProtection="1">
      <alignment vertical="top"/>
    </xf>
    <xf numFmtId="0" fontId="13" fillId="0" borderId="11" xfId="0" applyFont="1" applyBorder="1" applyProtection="1"/>
    <xf numFmtId="0" fontId="6" fillId="7" borderId="4" xfId="0" applyFont="1" applyFill="1" applyBorder="1" applyAlignment="1" applyProtection="1">
      <alignment horizontal="left" vertical="top" wrapText="1"/>
    </xf>
    <xf numFmtId="0" fontId="5" fillId="0" borderId="3" xfId="0" applyFont="1" applyBorder="1" applyProtection="1"/>
    <xf numFmtId="9" fontId="8" fillId="0" borderId="3" xfId="2" applyFont="1" applyBorder="1" applyProtection="1"/>
    <xf numFmtId="0" fontId="17" fillId="0" borderId="15" xfId="0" applyFont="1" applyBorder="1" applyAlignment="1" applyProtection="1">
      <alignment vertical="top" wrapText="1"/>
    </xf>
    <xf numFmtId="43" fontId="7" fillId="0" borderId="6" xfId="0" applyNumberFormat="1" applyFont="1" applyFill="1" applyBorder="1" applyAlignment="1" applyProtection="1">
      <alignment horizontal="left"/>
    </xf>
    <xf numFmtId="43" fontId="5" fillId="0" borderId="17" xfId="0" applyNumberFormat="1" applyFont="1" applyBorder="1" applyProtection="1"/>
    <xf numFmtId="10" fontId="5" fillId="4" borderId="17" xfId="2" applyNumberFormat="1" applyFont="1" applyFill="1" applyBorder="1" applyProtection="1"/>
    <xf numFmtId="0" fontId="5" fillId="4" borderId="12" xfId="0" applyFont="1" applyFill="1" applyBorder="1" applyProtection="1"/>
    <xf numFmtId="2" fontId="6" fillId="0" borderId="2" xfId="0" applyNumberFormat="1" applyFont="1" applyBorder="1" applyProtection="1"/>
    <xf numFmtId="9" fontId="7" fillId="9" borderId="3" xfId="0" applyNumberFormat="1" applyFont="1" applyFill="1" applyBorder="1" applyAlignment="1" applyProtection="1">
      <alignment vertical="top"/>
      <protection locked="0"/>
    </xf>
    <xf numFmtId="0" fontId="8" fillId="0" borderId="8" xfId="0" applyFont="1" applyFill="1" applyBorder="1" applyProtection="1"/>
    <xf numFmtId="0" fontId="8" fillId="0" borderId="7" xfId="0" applyFont="1" applyBorder="1" applyProtection="1"/>
    <xf numFmtId="43" fontId="7" fillId="0" borderId="3" xfId="1" applyFont="1" applyBorder="1" applyProtection="1"/>
    <xf numFmtId="0" fontId="10" fillId="0" borderId="8" xfId="0" applyFont="1" applyFill="1" applyBorder="1" applyAlignment="1" applyProtection="1">
      <alignment horizontal="left" vertical="top" wrapText="1"/>
    </xf>
    <xf numFmtId="2" fontId="12" fillId="0" borderId="8" xfId="0" quotePrefix="1" applyNumberFormat="1" applyFont="1" applyFill="1" applyBorder="1" applyAlignment="1" applyProtection="1"/>
    <xf numFmtId="9" fontId="7" fillId="5" borderId="3" xfId="0" applyNumberFormat="1" applyFont="1" applyFill="1" applyBorder="1" applyAlignment="1" applyProtection="1">
      <alignment vertical="top"/>
      <protection locked="0"/>
    </xf>
    <xf numFmtId="0" fontId="8" fillId="0" borderId="15" xfId="0" applyFont="1" applyBorder="1" applyAlignment="1" applyProtection="1">
      <alignment vertical="top"/>
    </xf>
    <xf numFmtId="0" fontId="0" fillId="0" borderId="0" xfId="0" applyProtection="1"/>
    <xf numFmtId="0" fontId="5" fillId="9" borderId="3" xfId="0" applyFont="1" applyFill="1" applyBorder="1" applyAlignment="1" applyProtection="1">
      <protection locked="0"/>
    </xf>
    <xf numFmtId="43" fontId="5" fillId="5" borderId="21" xfId="0" applyNumberFormat="1" applyFont="1" applyFill="1" applyBorder="1" applyProtection="1">
      <protection locked="0"/>
    </xf>
    <xf numFmtId="43" fontId="5" fillId="5" borderId="5" xfId="0" applyNumberFormat="1" applyFont="1" applyFill="1" applyBorder="1" applyProtection="1">
      <protection locked="0"/>
    </xf>
    <xf numFmtId="43" fontId="5" fillId="5" borderId="24" xfId="0" applyNumberFormat="1" applyFont="1" applyFill="1" applyBorder="1" applyProtection="1">
      <protection locked="0"/>
    </xf>
    <xf numFmtId="0" fontId="10" fillId="2" borderId="3" xfId="0" applyFont="1" applyFill="1" applyBorder="1" applyAlignment="1">
      <alignment horizontal="center" vertical="center" wrapText="1" shrinkToFit="1"/>
    </xf>
    <xf numFmtId="0" fontId="26" fillId="0" borderId="0" xfId="0" applyFont="1" applyProtection="1"/>
    <xf numFmtId="0" fontId="26" fillId="0" borderId="0" xfId="0" applyFont="1"/>
    <xf numFmtId="2" fontId="20" fillId="0" borderId="12" xfId="0" applyNumberFormat="1" applyFont="1" applyBorder="1" applyProtection="1"/>
    <xf numFmtId="0" fontId="10" fillId="0" borderId="11" xfId="0" applyFont="1" applyBorder="1" applyAlignment="1" applyProtection="1">
      <alignment vertical="top" wrapText="1"/>
    </xf>
    <xf numFmtId="0" fontId="10" fillId="0" borderId="13" xfId="0" applyFont="1" applyBorder="1" applyAlignment="1" applyProtection="1">
      <alignment vertical="top" wrapText="1"/>
    </xf>
    <xf numFmtId="0" fontId="7" fillId="0" borderId="6" xfId="0" applyFont="1" applyBorder="1" applyProtection="1"/>
    <xf numFmtId="0" fontId="18" fillId="0" borderId="8" xfId="0" applyFont="1" applyBorder="1" applyProtection="1"/>
    <xf numFmtId="9" fontId="15" fillId="0" borderId="0" xfId="2" applyFont="1" applyBorder="1" applyProtection="1"/>
    <xf numFmtId="9" fontId="15" fillId="0" borderId="9" xfId="2" applyFont="1" applyBorder="1" applyProtection="1"/>
    <xf numFmtId="0" fontId="6" fillId="0" borderId="15" xfId="0" applyFont="1" applyBorder="1" applyProtection="1"/>
    <xf numFmtId="43" fontId="6" fillId="4" borderId="15" xfId="1" applyFont="1" applyFill="1" applyBorder="1" applyProtection="1"/>
    <xf numFmtId="10" fontId="6" fillId="4" borderId="15" xfId="2" applyNumberFormat="1" applyFont="1" applyFill="1" applyBorder="1" applyProtection="1"/>
    <xf numFmtId="0" fontId="5" fillId="4" borderId="4" xfId="0" applyFont="1" applyFill="1" applyBorder="1" applyProtection="1"/>
    <xf numFmtId="10" fontId="6" fillId="0" borderId="14" xfId="2" applyNumberFormat="1" applyFont="1" applyBorder="1" applyProtection="1"/>
    <xf numFmtId="0" fontId="8" fillId="0" borderId="0" xfId="0" applyFont="1" applyBorder="1" applyAlignment="1">
      <alignment horizontal="right"/>
    </xf>
    <xf numFmtId="0" fontId="8" fillId="0" borderId="4" xfId="0" quotePrefix="1" applyFont="1" applyBorder="1" applyAlignment="1">
      <alignment vertical="center"/>
    </xf>
    <xf numFmtId="0" fontId="17" fillId="0" borderId="0" xfId="0" applyFont="1" applyProtection="1"/>
    <xf numFmtId="0" fontId="29" fillId="0" borderId="0" xfId="0" applyFont="1" applyProtection="1"/>
    <xf numFmtId="10" fontId="5" fillId="4" borderId="4" xfId="2" applyNumberFormat="1" applyFont="1" applyFill="1" applyBorder="1" applyProtection="1"/>
    <xf numFmtId="43" fontId="5" fillId="0" borderId="20" xfId="0" applyNumberFormat="1" applyFont="1" applyFill="1" applyBorder="1" applyProtection="1"/>
    <xf numFmtId="43" fontId="5" fillId="0" borderId="3" xfId="0" applyNumberFormat="1" applyFont="1" applyFill="1" applyBorder="1" applyProtection="1"/>
    <xf numFmtId="0" fontId="5" fillId="0" borderId="3" xfId="0" applyFont="1" applyFill="1" applyBorder="1" applyProtection="1"/>
    <xf numFmtId="0" fontId="25" fillId="0" borderId="0" xfId="0" applyFont="1" applyProtection="1">
      <protection locked="0"/>
    </xf>
    <xf numFmtId="0" fontId="26" fillId="0" borderId="0" xfId="0" applyFont="1" applyProtection="1">
      <protection locked="0"/>
    </xf>
    <xf numFmtId="0" fontId="26" fillId="0" borderId="0" xfId="0" applyFont="1" applyAlignment="1" applyProtection="1">
      <alignment horizontal="center"/>
      <protection locked="0"/>
    </xf>
    <xf numFmtId="0" fontId="26" fillId="0" borderId="11" xfId="0" applyFont="1" applyBorder="1" applyProtection="1">
      <protection locked="0"/>
    </xf>
    <xf numFmtId="0" fontId="26" fillId="0" borderId="11" xfId="0" applyFont="1" applyBorder="1" applyAlignment="1" applyProtection="1">
      <alignment horizontal="center"/>
      <protection locked="0"/>
    </xf>
    <xf numFmtId="0" fontId="26" fillId="0" borderId="13" xfId="0" applyFont="1" applyBorder="1" applyProtection="1">
      <protection locked="0"/>
    </xf>
    <xf numFmtId="0" fontId="26" fillId="0" borderId="0" xfId="0" applyFont="1" applyBorder="1" applyProtection="1">
      <protection locked="0"/>
    </xf>
    <xf numFmtId="0" fontId="26" fillId="0" borderId="0" xfId="0" applyFont="1" applyBorder="1" applyAlignment="1" applyProtection="1">
      <alignment horizontal="center"/>
      <protection locked="0"/>
    </xf>
    <xf numFmtId="0" fontId="26" fillId="0" borderId="9" xfId="0" applyFont="1" applyBorder="1" applyProtection="1">
      <protection locked="0"/>
    </xf>
    <xf numFmtId="0" fontId="26" fillId="0" borderId="2" xfId="0" applyFont="1" applyBorder="1" applyProtection="1">
      <protection locked="0"/>
    </xf>
    <xf numFmtId="0" fontId="26" fillId="0" borderId="2" xfId="0" applyFont="1" applyBorder="1" applyAlignment="1" applyProtection="1">
      <alignment horizontal="center"/>
      <protection locked="0"/>
    </xf>
    <xf numFmtId="0" fontId="26" fillId="0" borderId="14" xfId="0" applyFont="1" applyBorder="1" applyProtection="1">
      <protection locked="0"/>
    </xf>
    <xf numFmtId="0" fontId="8" fillId="0" borderId="0" xfId="0" applyFont="1" applyProtection="1"/>
    <xf numFmtId="0" fontId="17" fillId="0" borderId="0" xfId="0" quotePrefix="1" applyFont="1" applyProtection="1"/>
    <xf numFmtId="0" fontId="8" fillId="0" borderId="4" xfId="0" quotePrefix="1" applyFont="1" applyBorder="1" applyAlignment="1" applyProtection="1">
      <alignment vertical="center"/>
    </xf>
    <xf numFmtId="0" fontId="7" fillId="0" borderId="6" xfId="0" applyFont="1" applyBorder="1" applyAlignment="1" applyProtection="1">
      <alignment vertical="center"/>
    </xf>
    <xf numFmtId="9" fontId="15" fillId="0" borderId="3" xfId="2" applyFont="1" applyBorder="1" applyAlignment="1" applyProtection="1">
      <alignment vertical="center"/>
    </xf>
    <xf numFmtId="0" fontId="8" fillId="0" borderId="4" xfId="0" quotePrefix="1" applyFont="1" applyBorder="1" applyProtection="1"/>
    <xf numFmtId="0" fontId="8" fillId="0" borderId="4" xfId="0" quotePrefix="1" applyFont="1" applyFill="1" applyBorder="1" applyProtection="1"/>
    <xf numFmtId="10" fontId="8" fillId="0" borderId="3" xfId="0" applyNumberFormat="1" applyFont="1" applyBorder="1" applyProtection="1"/>
    <xf numFmtId="0" fontId="5" fillId="0" borderId="0" xfId="0" applyFont="1" applyAlignment="1" applyProtection="1">
      <alignment vertical="top"/>
    </xf>
    <xf numFmtId="0" fontId="28" fillId="3" borderId="18" xfId="0" quotePrefix="1" applyFont="1" applyFill="1" applyBorder="1" applyAlignment="1" applyProtection="1">
      <alignment vertical="top" wrapText="1"/>
      <protection locked="0"/>
    </xf>
    <xf numFmtId="43" fontId="7" fillId="3" borderId="7" xfId="1" applyNumberFormat="1" applyFont="1" applyFill="1" applyBorder="1" applyAlignment="1" applyProtection="1">
      <alignment horizontal="left" vertical="top"/>
      <protection locked="0"/>
    </xf>
    <xf numFmtId="43" fontId="12" fillId="4" borderId="7" xfId="1" applyNumberFormat="1" applyFont="1" applyFill="1" applyBorder="1" applyAlignment="1" applyProtection="1">
      <alignment horizontal="left"/>
    </xf>
    <xf numFmtId="43" fontId="7" fillId="3" borderId="7" xfId="1" applyNumberFormat="1" applyFont="1" applyFill="1" applyBorder="1" applyAlignment="1" applyProtection="1">
      <alignment vertical="center"/>
      <protection locked="0"/>
    </xf>
    <xf numFmtId="43" fontId="7" fillId="0" borderId="7" xfId="1" applyNumberFormat="1" applyFont="1" applyFill="1" applyBorder="1" applyAlignment="1" applyProtection="1">
      <alignment vertical="center"/>
    </xf>
    <xf numFmtId="43" fontId="7" fillId="4" borderId="7" xfId="1" applyNumberFormat="1" applyFont="1" applyFill="1" applyBorder="1" applyAlignment="1" applyProtection="1">
      <alignment vertical="center"/>
    </xf>
    <xf numFmtId="43" fontId="7" fillId="4" borderId="7" xfId="1" applyNumberFormat="1" applyFont="1" applyFill="1" applyBorder="1" applyProtection="1"/>
    <xf numFmtId="43" fontId="7" fillId="0" borderId="0" xfId="0" applyNumberFormat="1" applyFont="1"/>
    <xf numFmtId="43" fontId="7" fillId="0" borderId="7" xfId="1" applyNumberFormat="1" applyFont="1" applyBorder="1"/>
    <xf numFmtId="43" fontId="5" fillId="0" borderId="16" xfId="0" applyNumberFormat="1" applyFont="1" applyFill="1" applyBorder="1" applyProtection="1"/>
    <xf numFmtId="0" fontId="7" fillId="3" borderId="4" xfId="0" applyFont="1" applyFill="1" applyBorder="1" applyAlignment="1" applyProtection="1">
      <alignment horizontal="left" vertical="top"/>
      <protection locked="0"/>
    </xf>
    <xf numFmtId="0" fontId="7" fillId="3" borderId="6" xfId="0" applyFont="1" applyFill="1" applyBorder="1" applyAlignment="1" applyProtection="1">
      <alignment horizontal="left" vertical="top"/>
      <protection locked="0"/>
    </xf>
    <xf numFmtId="43" fontId="7" fillId="0" borderId="0" xfId="0" applyNumberFormat="1" applyFont="1" applyAlignment="1">
      <alignment vertical="top"/>
    </xf>
    <xf numFmtId="43" fontId="7" fillId="0" borderId="0" xfId="0" applyNumberFormat="1" applyFont="1" applyProtection="1"/>
    <xf numFmtId="43" fontId="7" fillId="0" borderId="7" xfId="1" applyNumberFormat="1" applyFont="1" applyBorder="1" applyProtection="1"/>
    <xf numFmtId="165" fontId="7" fillId="3" borderId="3" xfId="1" applyNumberFormat="1" applyFont="1" applyFill="1" applyBorder="1" applyProtection="1">
      <protection locked="0"/>
    </xf>
    <xf numFmtId="165" fontId="7" fillId="4" borderId="3" xfId="1" applyNumberFormat="1" applyFont="1" applyFill="1" applyBorder="1" applyProtection="1"/>
    <xf numFmtId="165" fontId="11" fillId="4" borderId="3" xfId="1" applyNumberFormat="1" applyFont="1" applyFill="1" applyBorder="1" applyProtection="1"/>
    <xf numFmtId="165" fontId="7" fillId="0" borderId="3" xfId="1" applyNumberFormat="1" applyFont="1" applyBorder="1" applyProtection="1"/>
    <xf numFmtId="165" fontId="7" fillId="0" borderId="3" xfId="0" applyNumberFormat="1" applyFont="1" applyFill="1" applyBorder="1" applyProtection="1"/>
    <xf numFmtId="165" fontId="7" fillId="0" borderId="6" xfId="0" applyNumberFormat="1" applyFont="1" applyBorder="1" applyProtection="1"/>
    <xf numFmtId="165" fontId="7" fillId="0" borderId="0" xfId="0" applyNumberFormat="1" applyFont="1" applyBorder="1" applyProtection="1"/>
    <xf numFmtId="0" fontId="5" fillId="8" borderId="3" xfId="0" applyFont="1" applyFill="1" applyBorder="1" applyProtection="1"/>
    <xf numFmtId="0" fontId="5" fillId="9" borderId="3" xfId="0" applyFont="1" applyFill="1" applyBorder="1" applyProtection="1"/>
    <xf numFmtId="165" fontId="5" fillId="3" borderId="4" xfId="1" applyNumberFormat="1" applyFont="1" applyFill="1" applyBorder="1" applyProtection="1">
      <protection locked="0"/>
    </xf>
    <xf numFmtId="165" fontId="5" fillId="4" borderId="3" xfId="1" applyNumberFormat="1" applyFont="1" applyFill="1" applyBorder="1" applyProtection="1"/>
    <xf numFmtId="165" fontId="5" fillId="3" borderId="10" xfId="1" applyNumberFormat="1" applyFont="1" applyFill="1" applyBorder="1" applyProtection="1">
      <protection locked="0"/>
    </xf>
    <xf numFmtId="165" fontId="5" fillId="4" borderId="17" xfId="1" applyNumberFormat="1" applyFont="1" applyFill="1" applyBorder="1" applyProtection="1"/>
    <xf numFmtId="165" fontId="5" fillId="5" borderId="3" xfId="1" applyNumberFormat="1" applyFont="1" applyFill="1" applyBorder="1" applyAlignment="1" applyProtection="1">
      <alignment horizontal="center"/>
      <protection locked="0"/>
    </xf>
    <xf numFmtId="165" fontId="5" fillId="3" borderId="3" xfId="1" applyNumberFormat="1" applyFont="1" applyFill="1" applyBorder="1" applyAlignment="1" applyProtection="1">
      <alignment horizontal="center"/>
      <protection locked="0"/>
    </xf>
    <xf numFmtId="165" fontId="5" fillId="3" borderId="3" xfId="1" applyNumberFormat="1" applyFont="1" applyFill="1" applyBorder="1" applyProtection="1">
      <protection locked="0"/>
    </xf>
    <xf numFmtId="165" fontId="6" fillId="4" borderId="15" xfId="1" applyNumberFormat="1" applyFont="1" applyFill="1" applyBorder="1" applyProtection="1"/>
    <xf numFmtId="43" fontId="6" fillId="4" borderId="15" xfId="1" applyNumberFormat="1" applyFont="1" applyFill="1" applyBorder="1" applyProtection="1"/>
    <xf numFmtId="43" fontId="6" fillId="4" borderId="16" xfId="1" applyNumberFormat="1" applyFont="1" applyFill="1" applyBorder="1" applyProtection="1"/>
    <xf numFmtId="164" fontId="5" fillId="3" borderId="3" xfId="0" applyNumberFormat="1" applyFont="1" applyFill="1" applyBorder="1" applyProtection="1">
      <protection locked="0"/>
    </xf>
    <xf numFmtId="164" fontId="5" fillId="3" borderId="17" xfId="0" applyNumberFormat="1" applyFont="1" applyFill="1" applyBorder="1" applyProtection="1">
      <protection locked="0"/>
    </xf>
    <xf numFmtId="164" fontId="5" fillId="4" borderId="6" xfId="0" applyNumberFormat="1" applyFont="1" applyFill="1" applyBorder="1" applyProtection="1"/>
    <xf numFmtId="165" fontId="6" fillId="0" borderId="6" xfId="0" applyNumberFormat="1" applyFont="1" applyBorder="1" applyProtection="1"/>
    <xf numFmtId="164" fontId="5" fillId="3" borderId="18" xfId="0" applyNumberFormat="1" applyFont="1" applyFill="1" applyBorder="1" applyProtection="1">
      <protection locked="0"/>
    </xf>
    <xf numFmtId="165" fontId="5" fillId="4" borderId="6" xfId="1" applyNumberFormat="1" applyFont="1" applyFill="1" applyBorder="1" applyProtection="1"/>
    <xf numFmtId="43" fontId="7" fillId="0" borderId="3" xfId="1" applyNumberFormat="1" applyFont="1" applyFill="1" applyBorder="1" applyAlignment="1" applyProtection="1">
      <alignment horizontal="left"/>
    </xf>
    <xf numFmtId="43" fontId="12" fillId="0" borderId="3" xfId="0" applyNumberFormat="1" applyFont="1" applyFill="1" applyBorder="1" applyAlignment="1" applyProtection="1">
      <alignment horizontal="left"/>
    </xf>
    <xf numFmtId="43" fontId="7" fillId="0" borderId="16" xfId="0" applyNumberFormat="1" applyFont="1" applyBorder="1" applyProtection="1"/>
    <xf numFmtId="43" fontId="7" fillId="0" borderId="15" xfId="0" applyNumberFormat="1" applyFont="1" applyBorder="1" applyProtection="1"/>
    <xf numFmtId="43" fontId="7" fillId="0" borderId="16" xfId="0" applyNumberFormat="1" applyFont="1" applyBorder="1" applyAlignment="1" applyProtection="1">
      <alignment vertical="top" wrapText="1"/>
    </xf>
    <xf numFmtId="43" fontId="7" fillId="3" borderId="3" xfId="0" applyNumberFormat="1" applyFont="1" applyFill="1" applyBorder="1" applyProtection="1">
      <protection locked="0"/>
    </xf>
    <xf numFmtId="2" fontId="7" fillId="3" borderId="3" xfId="0" applyNumberFormat="1" applyFont="1" applyFill="1" applyBorder="1" applyAlignment="1" applyProtection="1">
      <alignment vertical="top"/>
      <protection locked="0"/>
    </xf>
    <xf numFmtId="0" fontId="7" fillId="0" borderId="0" xfId="0" applyFont="1" applyAlignment="1">
      <alignment horizontal="left" vertical="top"/>
    </xf>
    <xf numFmtId="165" fontId="7" fillId="4" borderId="0" xfId="1" applyNumberFormat="1" applyFont="1" applyFill="1" applyBorder="1" applyProtection="1"/>
    <xf numFmtId="165" fontId="8" fillId="0" borderId="0" xfId="2" applyNumberFormat="1" applyFont="1" applyBorder="1" applyProtection="1"/>
    <xf numFmtId="165" fontId="8" fillId="0" borderId="3" xfId="0" applyNumberFormat="1" applyFont="1" applyBorder="1" applyProtection="1"/>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3" borderId="10" xfId="0" applyFont="1" applyFill="1" applyBorder="1" applyAlignment="1" applyProtection="1">
      <alignment horizontal="left" vertical="top"/>
      <protection locked="0"/>
    </xf>
    <xf numFmtId="43" fontId="5" fillId="3" borderId="3" xfId="1" applyFont="1" applyFill="1" applyBorder="1" applyAlignment="1" applyProtection="1">
      <alignment horizontal="left" vertical="top"/>
      <protection locked="0"/>
    </xf>
    <xf numFmtId="43" fontId="5" fillId="3" borderId="17" xfId="1" applyFont="1" applyFill="1" applyBorder="1" applyAlignment="1" applyProtection="1">
      <alignment horizontal="left" vertical="top"/>
      <protection locked="0"/>
    </xf>
    <xf numFmtId="43" fontId="5" fillId="3" borderId="3" xfId="1" applyNumberFormat="1" applyFont="1" applyFill="1" applyBorder="1" applyAlignment="1" applyProtection="1">
      <alignment horizontal="center"/>
      <protection locked="0"/>
    </xf>
    <xf numFmtId="43" fontId="5" fillId="3" borderId="17" xfId="1" applyNumberFormat="1" applyFont="1" applyFill="1" applyBorder="1" applyAlignment="1" applyProtection="1">
      <alignment horizontal="center"/>
      <protection locked="0"/>
    </xf>
    <xf numFmtId="43" fontId="5" fillId="5" borderId="19" xfId="1" applyNumberFormat="1" applyFont="1" applyFill="1" applyBorder="1" applyAlignment="1" applyProtection="1">
      <alignment horizontal="center"/>
      <protection locked="0"/>
    </xf>
    <xf numFmtId="43" fontId="5" fillId="5" borderId="22" xfId="1" applyNumberFormat="1" applyFont="1" applyFill="1" applyBorder="1" applyAlignment="1" applyProtection="1">
      <alignment horizontal="center"/>
      <protection locked="0"/>
    </xf>
    <xf numFmtId="43" fontId="5" fillId="5" borderId="23" xfId="1" applyNumberFormat="1" applyFont="1" applyFill="1" applyBorder="1" applyAlignment="1" applyProtection="1">
      <alignment horizontal="center"/>
      <protection locked="0"/>
    </xf>
    <xf numFmtId="0" fontId="5" fillId="0" borderId="0" xfId="0" applyFont="1" applyFill="1" applyBorder="1" applyAlignment="1" applyProtection="1">
      <alignment vertical="top"/>
    </xf>
    <xf numFmtId="0" fontId="26" fillId="0" borderId="10" xfId="0" applyFont="1" applyBorder="1" applyAlignment="1" applyProtection="1">
      <alignment horizontal="left" vertical="top"/>
      <protection locked="0"/>
    </xf>
    <xf numFmtId="0" fontId="26" fillId="0" borderId="8" xfId="0" applyFont="1" applyBorder="1" applyAlignment="1" applyProtection="1">
      <alignment horizontal="left" vertical="top"/>
      <protection locked="0"/>
    </xf>
    <xf numFmtId="0" fontId="27" fillId="0" borderId="12" xfId="0" applyFont="1" applyBorder="1" applyAlignment="1" applyProtection="1">
      <alignment horizontal="left" vertical="top"/>
      <protection locked="0"/>
    </xf>
    <xf numFmtId="0" fontId="26" fillId="0" borderId="12" xfId="0" applyFont="1" applyBorder="1" applyAlignment="1" applyProtection="1">
      <alignment horizontal="left" vertical="top"/>
      <protection locked="0"/>
    </xf>
    <xf numFmtId="0" fontId="31" fillId="0" borderId="0" xfId="0" applyFont="1" applyProtection="1"/>
    <xf numFmtId="0" fontId="26" fillId="3" borderId="8" xfId="0" applyFont="1" applyFill="1" applyBorder="1" applyAlignment="1" applyProtection="1">
      <alignment vertical="top"/>
      <protection locked="0"/>
    </xf>
    <xf numFmtId="0" fontId="26" fillId="3" borderId="12" xfId="0" applyFont="1" applyFill="1" applyBorder="1" applyAlignment="1" applyProtection="1">
      <alignment vertical="top"/>
      <protection locked="0"/>
    </xf>
    <xf numFmtId="0" fontId="7" fillId="0" borderId="12" xfId="0" applyFont="1" applyBorder="1" applyProtection="1"/>
    <xf numFmtId="0" fontId="26" fillId="0" borderId="11" xfId="0" applyFont="1" applyBorder="1" applyProtection="1"/>
    <xf numFmtId="0" fontId="26" fillId="0" borderId="0" xfId="0" applyFont="1" applyBorder="1" applyProtection="1"/>
    <xf numFmtId="0" fontId="26" fillId="0" borderId="10" xfId="0" applyFont="1" applyBorder="1" applyAlignment="1" applyProtection="1">
      <alignment horizontal="left" vertical="top"/>
    </xf>
    <xf numFmtId="0" fontId="26" fillId="0" borderId="13" xfId="0" applyFont="1" applyBorder="1" applyProtection="1"/>
    <xf numFmtId="0" fontId="26" fillId="0" borderId="8" xfId="0" applyFont="1" applyBorder="1" applyAlignment="1" applyProtection="1">
      <alignment horizontal="left" vertical="top"/>
    </xf>
    <xf numFmtId="0" fontId="26" fillId="0" borderId="9" xfId="0" applyFont="1" applyBorder="1" applyProtection="1"/>
    <xf numFmtId="43" fontId="7" fillId="0" borderId="7" xfId="1" applyNumberFormat="1" applyFont="1" applyBorder="1" applyAlignment="1" applyProtection="1">
      <alignment horizontal="left"/>
    </xf>
    <xf numFmtId="166" fontId="7" fillId="0" borderId="3" xfId="2" applyNumberFormat="1" applyFont="1" applyFill="1" applyBorder="1" applyProtection="1"/>
    <xf numFmtId="43" fontId="7" fillId="3" borderId="3" xfId="1" applyNumberFormat="1" applyFont="1" applyFill="1" applyBorder="1" applyProtection="1">
      <protection locked="0"/>
    </xf>
    <xf numFmtId="43" fontId="5" fillId="3" borderId="6" xfId="1" applyFont="1" applyFill="1" applyBorder="1" applyAlignment="1" applyProtection="1">
      <alignment horizontal="left" vertical="top"/>
      <protection locked="0"/>
    </xf>
    <xf numFmtId="43" fontId="5" fillId="3" borderId="3" xfId="1" applyFont="1" applyFill="1" applyBorder="1" applyAlignment="1" applyProtection="1">
      <alignment horizontal="left" vertical="top"/>
      <protection locked="0"/>
    </xf>
    <xf numFmtId="43" fontId="5" fillId="3" borderId="4" xfId="1" applyFont="1" applyFill="1" applyBorder="1" applyAlignment="1" applyProtection="1">
      <alignment horizontal="left" vertical="top"/>
      <protection locked="0"/>
    </xf>
    <xf numFmtId="43" fontId="5" fillId="3" borderId="10" xfId="1" applyFont="1" applyFill="1" applyBorder="1" applyAlignment="1" applyProtection="1">
      <alignment horizontal="left" vertical="top"/>
      <protection locked="0"/>
    </xf>
    <xf numFmtId="43" fontId="5" fillId="3" borderId="13" xfId="1" applyFont="1" applyFill="1" applyBorder="1" applyAlignment="1" applyProtection="1">
      <alignment horizontal="left" vertical="top"/>
      <protection locked="0"/>
    </xf>
    <xf numFmtId="0" fontId="5" fillId="3" borderId="11"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6" fillId="7" borderId="4" xfId="0" applyFont="1" applyFill="1" applyBorder="1" applyAlignment="1" applyProtection="1">
      <alignment horizontal="center" vertical="top" wrapText="1"/>
    </xf>
    <xf numFmtId="0" fontId="6" fillId="7" borderId="6" xfId="0" applyFont="1" applyFill="1" applyBorder="1" applyAlignment="1" applyProtection="1">
      <alignment horizontal="center" vertical="top" wrapText="1"/>
    </xf>
    <xf numFmtId="0" fontId="6" fillId="7" borderId="4" xfId="0" applyFont="1" applyFill="1" applyBorder="1" applyAlignment="1" applyProtection="1">
      <alignment horizontal="left" vertical="top" wrapText="1"/>
    </xf>
    <xf numFmtId="0" fontId="6" fillId="7" borderId="6" xfId="0" applyFont="1" applyFill="1" applyBorder="1" applyAlignment="1" applyProtection="1">
      <alignment horizontal="left" vertical="top" wrapText="1"/>
    </xf>
    <xf numFmtId="0" fontId="7" fillId="3" borderId="4" xfId="0" applyFont="1" applyFill="1" applyBorder="1" applyAlignment="1" applyProtection="1">
      <alignment horizontal="left" vertical="top"/>
      <protection locked="0"/>
    </xf>
    <xf numFmtId="0" fontId="7" fillId="3" borderId="6" xfId="0" applyFont="1" applyFill="1" applyBorder="1" applyAlignment="1" applyProtection="1">
      <alignment horizontal="left" vertical="top"/>
      <protection locked="0"/>
    </xf>
    <xf numFmtId="0" fontId="14" fillId="0" borderId="10" xfId="0" applyFont="1" applyBorder="1" applyAlignment="1" applyProtection="1">
      <alignment horizontal="left" vertical="top" wrapText="1"/>
    </xf>
    <xf numFmtId="0" fontId="14" fillId="0" borderId="11" xfId="0" applyFont="1" applyBorder="1" applyAlignment="1" applyProtection="1">
      <alignment horizontal="left" vertical="top" wrapText="1"/>
    </xf>
    <xf numFmtId="0" fontId="17" fillId="0" borderId="8" xfId="0" quotePrefix="1" applyFont="1" applyBorder="1" applyAlignment="1" applyProtection="1">
      <alignment horizontal="left" vertical="top" wrapText="1"/>
    </xf>
    <xf numFmtId="0" fontId="17" fillId="0" borderId="0" xfId="0" quotePrefix="1" applyFont="1" applyBorder="1" applyAlignment="1" applyProtection="1">
      <alignment horizontal="left" vertical="top" wrapText="1"/>
    </xf>
    <xf numFmtId="0" fontId="17" fillId="0" borderId="9" xfId="0" quotePrefix="1" applyFont="1" applyBorder="1" applyAlignment="1" applyProtection="1">
      <alignment horizontal="left" vertical="top" wrapText="1"/>
    </xf>
    <xf numFmtId="0" fontId="7" fillId="3" borderId="0" xfId="0" applyFont="1" applyFill="1" applyAlignment="1" applyProtection="1">
      <alignment horizontal="left"/>
      <protection locked="0"/>
    </xf>
    <xf numFmtId="0" fontId="22" fillId="3" borderId="4" xfId="0" applyFont="1" applyFill="1" applyBorder="1" applyAlignment="1" applyProtection="1">
      <alignment horizontal="left" vertical="top"/>
      <protection locked="0"/>
    </xf>
    <xf numFmtId="0" fontId="8" fillId="0" borderId="8"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center"/>
    </xf>
    <xf numFmtId="0" fontId="8" fillId="0" borderId="9" xfId="0" applyFont="1" applyBorder="1" applyAlignment="1" applyProtection="1">
      <alignment horizontal="left" vertical="top" wrapText="1"/>
    </xf>
    <xf numFmtId="0" fontId="18" fillId="0" borderId="10" xfId="0" applyFont="1" applyFill="1" applyBorder="1" applyAlignment="1" applyProtection="1">
      <alignment horizontal="left" vertical="top" wrapText="1"/>
    </xf>
    <xf numFmtId="0" fontId="18" fillId="0" borderId="11" xfId="0" applyFont="1" applyFill="1" applyBorder="1" applyAlignment="1" applyProtection="1">
      <alignment horizontal="left" vertical="top" wrapText="1"/>
    </xf>
    <xf numFmtId="0" fontId="17" fillId="0" borderId="8"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9" xfId="0" applyFont="1" applyFill="1" applyBorder="1" applyAlignment="1" applyProtection="1">
      <alignment horizontal="left" vertical="top" wrapText="1"/>
    </xf>
    <xf numFmtId="0" fontId="21" fillId="0" borderId="8"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21" fillId="0" borderId="9" xfId="0" applyFont="1" applyBorder="1" applyAlignment="1" applyProtection="1">
      <alignment horizontal="left" vertical="top" wrapText="1"/>
    </xf>
    <xf numFmtId="0" fontId="8" fillId="0" borderId="8" xfId="0" applyFont="1" applyBorder="1" applyAlignment="1" applyProtection="1">
      <alignment horizontal="left" wrapText="1"/>
    </xf>
    <xf numFmtId="0" fontId="8" fillId="0" borderId="9" xfId="0" applyFont="1" applyBorder="1" applyAlignment="1" applyProtection="1">
      <alignment horizontal="left" wrapText="1"/>
    </xf>
    <xf numFmtId="0" fontId="12" fillId="0" borderId="11" xfId="0" applyFont="1" applyFill="1" applyBorder="1" applyAlignment="1" applyProtection="1">
      <alignment horizontal="left" vertical="top" wrapText="1"/>
    </xf>
    <xf numFmtId="0" fontId="12" fillId="0" borderId="13" xfId="0" applyFont="1" applyFill="1" applyBorder="1" applyAlignment="1" applyProtection="1">
      <alignment horizontal="left" vertical="top" wrapText="1"/>
    </xf>
    <xf numFmtId="0" fontId="12" fillId="0" borderId="2" xfId="0" applyFont="1" applyFill="1" applyBorder="1" applyAlignment="1" applyProtection="1">
      <alignment horizontal="left" vertical="top" wrapText="1"/>
    </xf>
    <xf numFmtId="0" fontId="12" fillId="0" borderId="14" xfId="0" applyFont="1" applyFill="1" applyBorder="1" applyAlignment="1" applyProtection="1">
      <alignment horizontal="left" vertical="top" wrapText="1"/>
    </xf>
    <xf numFmtId="0" fontId="26" fillId="3" borderId="0" xfId="0" applyFont="1" applyFill="1" applyBorder="1" applyAlignment="1" applyProtection="1">
      <alignment horizontal="left" vertical="top"/>
      <protection locked="0"/>
    </xf>
    <xf numFmtId="0" fontId="26" fillId="3" borderId="9" xfId="0" applyFont="1" applyFill="1" applyBorder="1" applyAlignment="1" applyProtection="1">
      <alignment horizontal="left" vertical="top"/>
      <protection locked="0"/>
    </xf>
    <xf numFmtId="0" fontId="26" fillId="3" borderId="2" xfId="0" applyFont="1" applyFill="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8" fillId="0" borderId="4" xfId="0" quotePrefix="1" applyFont="1" applyBorder="1" applyAlignment="1">
      <alignment horizontal="left" vertical="top" wrapText="1"/>
    </xf>
    <xf numFmtId="0" fontId="8" fillId="0" borderId="6" xfId="0" quotePrefix="1"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16" fillId="0" borderId="6" xfId="0" applyFont="1" applyBorder="1" applyAlignment="1">
      <alignment horizontal="left" vertical="top" wrapText="1"/>
    </xf>
    <xf numFmtId="0" fontId="10" fillId="0" borderId="4" xfId="0" quotePrefix="1" applyFont="1" applyBorder="1" applyAlignment="1">
      <alignment horizontal="left" vertical="top" wrapText="1"/>
    </xf>
    <xf numFmtId="0" fontId="7" fillId="0" borderId="4" xfId="0" quotePrefix="1" applyFont="1" applyBorder="1" applyAlignment="1">
      <alignment horizontal="left" wrapText="1"/>
    </xf>
    <xf numFmtId="0" fontId="7" fillId="0" borderId="6" xfId="0" quotePrefix="1" applyFont="1" applyBorder="1" applyAlignment="1">
      <alignment horizontal="left" wrapText="1"/>
    </xf>
  </cellXfs>
  <cellStyles count="6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Komma" xfId="1" builtinId="3"/>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Prozent" xfId="2" builtinId="5"/>
    <cellStyle name="Standard" xfId="0" builtinId="0"/>
    <cellStyle name="Standard 2" xfId="63" xr:uid="{00000000-0005-0000-0000-00003F000000}"/>
  </cellStyles>
  <dxfs count="18">
    <dxf>
      <fill>
        <patternFill>
          <bgColor rgb="FFFF0000"/>
        </patternFill>
      </fill>
    </dxf>
    <dxf>
      <fill>
        <patternFill>
          <bgColor rgb="FFFF0000"/>
        </patternFill>
      </fill>
    </dxf>
    <dxf>
      <font>
        <color theme="9" tint="-0.24994659260841701"/>
      </font>
      <fill>
        <patternFill>
          <bgColor theme="9" tint="0.7999816888943144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ont>
        <color rgb="FF006100"/>
      </font>
      <fill>
        <patternFill>
          <bgColor rgb="FFC6EFCE"/>
        </patternFill>
      </fill>
    </dxf>
    <dxf>
      <font>
        <b/>
        <i val="0"/>
        <color rgb="FFFF0000"/>
      </font>
      <fill>
        <patternFill>
          <bgColor rgb="FFFF99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1635125</xdr:colOff>
      <xdr:row>7</xdr:row>
      <xdr:rowOff>95250</xdr:rowOff>
    </xdr:from>
    <xdr:ext cx="184731" cy="264560"/>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163512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M85"/>
  <sheetViews>
    <sheetView tabSelected="1" zoomScaleNormal="100" zoomScaleSheetLayoutView="66" zoomScalePageLayoutView="120" workbookViewId="0">
      <selection activeCell="B6" sqref="B6"/>
    </sheetView>
  </sheetViews>
  <sheetFormatPr baseColWidth="10" defaultColWidth="9.140625" defaultRowHeight="15"/>
  <cols>
    <col min="1" max="1" width="31.140625" style="31" customWidth="1"/>
    <col min="2" max="2" width="8.28515625" style="31" customWidth="1"/>
    <col min="3" max="3" width="6.140625" style="31" customWidth="1"/>
    <col min="4" max="4" width="6.7109375" style="31" customWidth="1"/>
    <col min="5" max="5" width="9.42578125" style="31" customWidth="1"/>
    <col min="6" max="6" width="8.85546875" style="31" customWidth="1"/>
    <col min="7" max="7" width="11" style="31" customWidth="1"/>
    <col min="8" max="8" width="8.140625" style="31" customWidth="1"/>
    <col min="9" max="9" width="8.85546875" style="31" customWidth="1"/>
    <col min="10" max="10" width="10.28515625" style="31" customWidth="1"/>
    <col min="11" max="11" width="8.7109375" style="31" customWidth="1"/>
    <col min="12" max="12" width="21" style="31" customWidth="1"/>
    <col min="14" max="16384" width="9.140625" style="31"/>
  </cols>
  <sheetData>
    <row r="1" spans="1:13" ht="12.75">
      <c r="A1" s="118" t="s">
        <v>0</v>
      </c>
      <c r="B1" s="280"/>
      <c r="C1" s="280"/>
      <c r="D1" s="280"/>
      <c r="E1" s="116"/>
      <c r="F1" s="119" t="s">
        <v>65</v>
      </c>
      <c r="G1" s="116"/>
      <c r="H1" s="116"/>
      <c r="I1" s="148" t="s">
        <v>144</v>
      </c>
      <c r="J1" s="116"/>
      <c r="K1" s="116"/>
      <c r="L1" s="120" t="s">
        <v>64</v>
      </c>
      <c r="M1" s="38"/>
    </row>
    <row r="2" spans="1:13" ht="6.95" customHeight="1">
      <c r="A2" s="121"/>
      <c r="B2" s="257"/>
      <c r="C2" s="257"/>
      <c r="D2" s="257"/>
      <c r="E2" s="29"/>
      <c r="F2" s="30"/>
      <c r="G2" s="29"/>
      <c r="H2" s="147"/>
      <c r="I2" s="30"/>
      <c r="J2" s="29"/>
      <c r="K2" s="29"/>
      <c r="L2" s="51"/>
      <c r="M2" s="38"/>
    </row>
    <row r="3" spans="1:13" ht="12.75">
      <c r="A3" s="121" t="s">
        <v>1</v>
      </c>
      <c r="B3" s="281"/>
      <c r="C3" s="281"/>
      <c r="D3" s="281"/>
      <c r="E3" s="29"/>
      <c r="F3" s="30"/>
      <c r="G3" s="29"/>
      <c r="H3" s="29"/>
      <c r="I3" s="30"/>
      <c r="J3" s="29"/>
      <c r="K3" s="29"/>
      <c r="L3" s="51"/>
      <c r="M3" s="38"/>
    </row>
    <row r="4" spans="1:13" ht="5.0999999999999996" customHeight="1">
      <c r="A4" s="52"/>
      <c r="B4" s="29"/>
      <c r="C4" s="29"/>
      <c r="D4" s="29"/>
      <c r="E4" s="29"/>
      <c r="F4" s="30"/>
      <c r="G4" s="29"/>
      <c r="H4" s="55"/>
      <c r="I4" s="30"/>
      <c r="J4" s="29"/>
      <c r="K4" s="29"/>
      <c r="L4" s="51"/>
      <c r="M4" s="38"/>
    </row>
    <row r="5" spans="1:13" s="38" customFormat="1" ht="18" customHeight="1" thickBot="1">
      <c r="A5" s="32" t="s">
        <v>22</v>
      </c>
      <c r="B5" s="33"/>
      <c r="C5" s="34"/>
      <c r="D5" s="34"/>
      <c r="E5" s="34"/>
      <c r="F5" s="35"/>
      <c r="G5" s="32" t="s">
        <v>18</v>
      </c>
      <c r="H5" s="33" t="s">
        <v>87</v>
      </c>
      <c r="I5" s="36"/>
      <c r="J5" s="32" t="s">
        <v>61</v>
      </c>
      <c r="K5" s="129"/>
      <c r="L5" s="35"/>
    </row>
    <row r="6" spans="1:13" s="38" customFormat="1" ht="12.75" customHeight="1" thickBot="1">
      <c r="A6" s="39" t="s">
        <v>26</v>
      </c>
      <c r="B6" s="234"/>
      <c r="C6" s="41" t="s">
        <v>139</v>
      </c>
      <c r="D6" s="44" t="s">
        <v>143</v>
      </c>
      <c r="F6" s="196"/>
      <c r="G6" s="37" t="s">
        <v>77</v>
      </c>
      <c r="H6" s="37"/>
      <c r="I6" s="43"/>
      <c r="J6" s="29" t="s">
        <v>64</v>
      </c>
      <c r="K6" s="29"/>
      <c r="L6" s="111"/>
    </row>
    <row r="7" spans="1:13" s="38" customFormat="1" ht="6.75" customHeight="1">
      <c r="A7" s="33"/>
      <c r="B7" s="55"/>
      <c r="C7" s="55"/>
      <c r="D7" s="110"/>
      <c r="E7" s="112"/>
      <c r="F7" s="114"/>
      <c r="G7" s="42"/>
      <c r="H7" s="37"/>
      <c r="I7" s="43"/>
      <c r="J7" s="54"/>
      <c r="K7" s="112"/>
      <c r="L7" s="113"/>
    </row>
    <row r="8" spans="1:13" s="38" customFormat="1" ht="83.25">
      <c r="A8" s="45" t="s">
        <v>4</v>
      </c>
      <c r="B8" s="46" t="s">
        <v>137</v>
      </c>
      <c r="C8" s="46" t="s">
        <v>138</v>
      </c>
      <c r="D8" s="46" t="s">
        <v>140</v>
      </c>
      <c r="E8" s="130" t="s">
        <v>141</v>
      </c>
      <c r="F8" s="46" t="s">
        <v>7</v>
      </c>
      <c r="G8" s="46" t="s">
        <v>159</v>
      </c>
      <c r="H8" s="46" t="s">
        <v>39</v>
      </c>
      <c r="I8" s="46" t="s">
        <v>60</v>
      </c>
      <c r="J8" s="284" t="s">
        <v>134</v>
      </c>
      <c r="K8" s="285"/>
      <c r="L8" s="46" t="s">
        <v>62</v>
      </c>
    </row>
    <row r="9" spans="1:13">
      <c r="A9" s="247"/>
      <c r="B9" s="220"/>
      <c r="C9" s="220"/>
      <c r="D9" s="220"/>
      <c r="E9" s="221"/>
      <c r="F9" s="48" t="e">
        <f>SUM(B9:E9)/SUM($B$31:$E$31)</f>
        <v>#DIV/0!</v>
      </c>
      <c r="G9" s="252"/>
      <c r="H9" s="47">
        <f t="shared" ref="H9:H15" si="0">SUM(B9:E9)*G9</f>
        <v>0</v>
      </c>
      <c r="I9" s="47">
        <f t="shared" ref="I9:I15" si="1">B9*G9</f>
        <v>0</v>
      </c>
      <c r="J9" s="277"/>
      <c r="K9" s="275"/>
      <c r="L9" s="250"/>
    </row>
    <row r="10" spans="1:13">
      <c r="A10" s="247"/>
      <c r="B10" s="220"/>
      <c r="C10" s="220"/>
      <c r="D10" s="220"/>
      <c r="E10" s="221"/>
      <c r="F10" s="48" t="e">
        <f t="shared" ref="F10:F15" si="2">SUM(B10:E10)/SUM($B$31:$E$31)</f>
        <v>#DIV/0!</v>
      </c>
      <c r="G10" s="252"/>
      <c r="H10" s="47">
        <f t="shared" si="0"/>
        <v>0</v>
      </c>
      <c r="I10" s="47">
        <f t="shared" si="1"/>
        <v>0</v>
      </c>
      <c r="J10" s="277"/>
      <c r="K10" s="275"/>
      <c r="L10" s="250"/>
    </row>
    <row r="11" spans="1:13">
      <c r="A11" s="247"/>
      <c r="B11" s="220"/>
      <c r="C11" s="220"/>
      <c r="D11" s="220"/>
      <c r="E11" s="221"/>
      <c r="F11" s="48" t="e">
        <f t="shared" si="2"/>
        <v>#DIV/0!</v>
      </c>
      <c r="G11" s="252"/>
      <c r="H11" s="47">
        <f>SUM(B11:E11)*G11</f>
        <v>0</v>
      </c>
      <c r="I11" s="47">
        <f t="shared" si="1"/>
        <v>0</v>
      </c>
      <c r="J11" s="277"/>
      <c r="K11" s="275"/>
      <c r="L11" s="250"/>
    </row>
    <row r="12" spans="1:13">
      <c r="A12" s="247"/>
      <c r="B12" s="220"/>
      <c r="C12" s="220"/>
      <c r="D12" s="220"/>
      <c r="E12" s="221"/>
      <c r="F12" s="48" t="e">
        <f t="shared" si="2"/>
        <v>#DIV/0!</v>
      </c>
      <c r="G12" s="252"/>
      <c r="H12" s="47">
        <f t="shared" si="0"/>
        <v>0</v>
      </c>
      <c r="I12" s="47">
        <f t="shared" si="1"/>
        <v>0</v>
      </c>
      <c r="J12" s="277"/>
      <c r="K12" s="275"/>
      <c r="L12" s="250"/>
    </row>
    <row r="13" spans="1:13">
      <c r="A13" s="247"/>
      <c r="B13" s="220"/>
      <c r="C13" s="220"/>
      <c r="D13" s="220"/>
      <c r="E13" s="221"/>
      <c r="F13" s="48" t="e">
        <f t="shared" si="2"/>
        <v>#DIV/0!</v>
      </c>
      <c r="G13" s="252"/>
      <c r="H13" s="47">
        <f t="shared" si="0"/>
        <v>0</v>
      </c>
      <c r="I13" s="47">
        <f t="shared" si="1"/>
        <v>0</v>
      </c>
      <c r="J13" s="277"/>
      <c r="K13" s="275"/>
      <c r="L13" s="250"/>
    </row>
    <row r="14" spans="1:13">
      <c r="A14" s="247"/>
      <c r="B14" s="220"/>
      <c r="C14" s="220"/>
      <c r="D14" s="220"/>
      <c r="E14" s="221"/>
      <c r="F14" s="48" t="e">
        <f t="shared" si="2"/>
        <v>#DIV/0!</v>
      </c>
      <c r="G14" s="252"/>
      <c r="H14" s="47">
        <f t="shared" si="0"/>
        <v>0</v>
      </c>
      <c r="I14" s="47">
        <f t="shared" si="1"/>
        <v>0</v>
      </c>
      <c r="J14" s="277"/>
      <c r="K14" s="275"/>
      <c r="L14" s="250"/>
    </row>
    <row r="15" spans="1:13">
      <c r="A15" s="247"/>
      <c r="B15" s="220"/>
      <c r="C15" s="220"/>
      <c r="D15" s="220"/>
      <c r="E15" s="221"/>
      <c r="F15" s="48" t="e">
        <f t="shared" si="2"/>
        <v>#DIV/0!</v>
      </c>
      <c r="G15" s="252"/>
      <c r="H15" s="47">
        <f t="shared" si="0"/>
        <v>0</v>
      </c>
      <c r="I15" s="47">
        <f t="shared" si="1"/>
        <v>0</v>
      </c>
      <c r="J15" s="277"/>
      <c r="K15" s="275"/>
      <c r="L15" s="250"/>
    </row>
    <row r="16" spans="1:13">
      <c r="A16" s="247"/>
      <c r="B16" s="220"/>
      <c r="C16" s="220"/>
      <c r="D16" s="220"/>
      <c r="E16" s="221"/>
      <c r="F16" s="48" t="e">
        <f t="shared" ref="F16:F30" si="3">SUM(B16:E16)/SUM($B$31:$E$31)</f>
        <v>#DIV/0!</v>
      </c>
      <c r="G16" s="252"/>
      <c r="H16" s="47">
        <f t="shared" ref="H16:H19" si="4">SUM(B16:E16)*G16</f>
        <v>0</v>
      </c>
      <c r="I16" s="47">
        <f t="shared" ref="I16:I19" si="5">B16*G16</f>
        <v>0</v>
      </c>
      <c r="J16" s="277"/>
      <c r="K16" s="275"/>
      <c r="L16" s="250"/>
    </row>
    <row r="17" spans="1:12">
      <c r="A17" s="247"/>
      <c r="B17" s="220"/>
      <c r="C17" s="220"/>
      <c r="D17" s="220"/>
      <c r="E17" s="221"/>
      <c r="F17" s="48" t="e">
        <f t="shared" si="3"/>
        <v>#DIV/0!</v>
      </c>
      <c r="G17" s="252"/>
      <c r="H17" s="47">
        <f t="shared" si="4"/>
        <v>0</v>
      </c>
      <c r="I17" s="47">
        <f t="shared" si="5"/>
        <v>0</v>
      </c>
      <c r="J17" s="277"/>
      <c r="K17" s="275"/>
      <c r="L17" s="250"/>
    </row>
    <row r="18" spans="1:12">
      <c r="A18" s="247"/>
      <c r="B18" s="220"/>
      <c r="C18" s="220"/>
      <c r="D18" s="220"/>
      <c r="E18" s="221"/>
      <c r="F18" s="48" t="e">
        <f t="shared" si="3"/>
        <v>#DIV/0!</v>
      </c>
      <c r="G18" s="252"/>
      <c r="H18" s="47">
        <f t="shared" si="4"/>
        <v>0</v>
      </c>
      <c r="I18" s="47">
        <f t="shared" si="5"/>
        <v>0</v>
      </c>
      <c r="J18" s="277"/>
      <c r="K18" s="275"/>
      <c r="L18" s="250"/>
    </row>
    <row r="19" spans="1:12">
      <c r="A19" s="247"/>
      <c r="B19" s="220"/>
      <c r="C19" s="220"/>
      <c r="D19" s="220"/>
      <c r="E19" s="221"/>
      <c r="F19" s="48" t="e">
        <f t="shared" si="3"/>
        <v>#DIV/0!</v>
      </c>
      <c r="G19" s="252"/>
      <c r="H19" s="47">
        <f t="shared" si="4"/>
        <v>0</v>
      </c>
      <c r="I19" s="47">
        <f t="shared" si="5"/>
        <v>0</v>
      </c>
      <c r="J19" s="277"/>
      <c r="K19" s="275"/>
      <c r="L19" s="250"/>
    </row>
    <row r="20" spans="1:12">
      <c r="A20" s="247"/>
      <c r="B20" s="220"/>
      <c r="C20" s="220"/>
      <c r="D20" s="220"/>
      <c r="E20" s="221"/>
      <c r="F20" s="48" t="e">
        <f t="shared" si="3"/>
        <v>#DIV/0!</v>
      </c>
      <c r="G20" s="252"/>
      <c r="H20" s="47">
        <f t="shared" ref="H20:H27" si="6">SUM(B20:E20)*G20</f>
        <v>0</v>
      </c>
      <c r="I20" s="47">
        <f t="shared" ref="I20:I27" si="7">B20*G20</f>
        <v>0</v>
      </c>
      <c r="J20" s="277"/>
      <c r="K20" s="275"/>
      <c r="L20" s="250"/>
    </row>
    <row r="21" spans="1:12">
      <c r="A21" s="247"/>
      <c r="B21" s="220"/>
      <c r="C21" s="220"/>
      <c r="D21" s="220"/>
      <c r="E21" s="221"/>
      <c r="F21" s="48" t="e">
        <f t="shared" si="3"/>
        <v>#DIV/0!</v>
      </c>
      <c r="G21" s="252"/>
      <c r="H21" s="47">
        <f t="shared" si="6"/>
        <v>0</v>
      </c>
      <c r="I21" s="47">
        <f t="shared" si="7"/>
        <v>0</v>
      </c>
      <c r="J21" s="277"/>
      <c r="K21" s="275"/>
      <c r="L21" s="250"/>
    </row>
    <row r="22" spans="1:12">
      <c r="A22" s="247"/>
      <c r="B22" s="220"/>
      <c r="C22" s="220"/>
      <c r="D22" s="220"/>
      <c r="E22" s="221"/>
      <c r="F22" s="48" t="e">
        <f t="shared" si="3"/>
        <v>#DIV/0!</v>
      </c>
      <c r="G22" s="252"/>
      <c r="H22" s="47">
        <f t="shared" si="6"/>
        <v>0</v>
      </c>
      <c r="I22" s="47">
        <f t="shared" si="7"/>
        <v>0</v>
      </c>
      <c r="J22" s="277"/>
      <c r="K22" s="275"/>
      <c r="L22" s="250"/>
    </row>
    <row r="23" spans="1:12">
      <c r="A23" s="247"/>
      <c r="B23" s="220"/>
      <c r="C23" s="220"/>
      <c r="D23" s="220"/>
      <c r="E23" s="221"/>
      <c r="F23" s="48" t="e">
        <f t="shared" si="3"/>
        <v>#DIV/0!</v>
      </c>
      <c r="G23" s="252"/>
      <c r="H23" s="47">
        <f t="shared" si="6"/>
        <v>0</v>
      </c>
      <c r="I23" s="47">
        <f t="shared" si="7"/>
        <v>0</v>
      </c>
      <c r="J23" s="277"/>
      <c r="K23" s="275"/>
      <c r="L23" s="250"/>
    </row>
    <row r="24" spans="1:12">
      <c r="A24" s="247"/>
      <c r="B24" s="220"/>
      <c r="C24" s="220"/>
      <c r="D24" s="220"/>
      <c r="E24" s="221"/>
      <c r="F24" s="48" t="e">
        <f t="shared" si="3"/>
        <v>#DIV/0!</v>
      </c>
      <c r="G24" s="252"/>
      <c r="H24" s="47">
        <f t="shared" si="6"/>
        <v>0</v>
      </c>
      <c r="I24" s="47">
        <f t="shared" si="7"/>
        <v>0</v>
      </c>
      <c r="J24" s="277"/>
      <c r="K24" s="275"/>
      <c r="L24" s="250"/>
    </row>
    <row r="25" spans="1:12">
      <c r="A25" s="247"/>
      <c r="B25" s="220"/>
      <c r="C25" s="220"/>
      <c r="D25" s="220"/>
      <c r="E25" s="221"/>
      <c r="F25" s="48" t="e">
        <f t="shared" si="3"/>
        <v>#DIV/0!</v>
      </c>
      <c r="G25" s="252"/>
      <c r="H25" s="47">
        <f t="shared" si="6"/>
        <v>0</v>
      </c>
      <c r="I25" s="47">
        <f t="shared" si="7"/>
        <v>0</v>
      </c>
      <c r="J25" s="277"/>
      <c r="K25" s="275"/>
      <c r="L25" s="250"/>
    </row>
    <row r="26" spans="1:12">
      <c r="A26" s="247"/>
      <c r="B26" s="220"/>
      <c r="C26" s="220"/>
      <c r="D26" s="220"/>
      <c r="E26" s="221"/>
      <c r="F26" s="48" t="e">
        <f t="shared" si="3"/>
        <v>#DIV/0!</v>
      </c>
      <c r="G26" s="252"/>
      <c r="H26" s="47">
        <f t="shared" si="6"/>
        <v>0</v>
      </c>
      <c r="I26" s="47">
        <f t="shared" si="7"/>
        <v>0</v>
      </c>
      <c r="J26" s="277"/>
      <c r="K26" s="275"/>
      <c r="L26" s="250"/>
    </row>
    <row r="27" spans="1:12" ht="15.75" thickBot="1">
      <c r="A27" s="247"/>
      <c r="B27" s="222"/>
      <c r="C27" s="222"/>
      <c r="D27" s="222"/>
      <c r="E27" s="223"/>
      <c r="F27" s="136" t="e">
        <f t="shared" si="3"/>
        <v>#DIV/0!</v>
      </c>
      <c r="G27" s="253"/>
      <c r="H27" s="135">
        <f t="shared" si="6"/>
        <v>0</v>
      </c>
      <c r="I27" s="135">
        <f t="shared" si="7"/>
        <v>0</v>
      </c>
      <c r="J27" s="278"/>
      <c r="K27" s="279"/>
      <c r="L27" s="251"/>
    </row>
    <row r="28" spans="1:12">
      <c r="A28" s="247" t="s">
        <v>151</v>
      </c>
      <c r="B28" s="224">
        <f>IF($I$1="ja",(Hilfsberechnung_Halbfabrikate_1!D7),0)</f>
        <v>0</v>
      </c>
      <c r="C28" s="224">
        <f>IF($I$1="ja",(Hilfsberechnung_Halbfabrikate_1!E7),0)</f>
        <v>0</v>
      </c>
      <c r="D28" s="224">
        <f>IF($I$1="ja",(Hilfsberechnung_Halbfabrikate_1!F7),0)</f>
        <v>0</v>
      </c>
      <c r="E28" s="225"/>
      <c r="F28" s="171" t="e">
        <f>SUM(B28:E28)/SUM($B$31:$E$31)</f>
        <v>#DIV/0!</v>
      </c>
      <c r="G28" s="254">
        <f>IF(I1="ja",Hilfsberechnung_Halbfabrikate_1!K7,0)</f>
        <v>0</v>
      </c>
      <c r="H28" s="172">
        <f>SUM(B28:E28,B41)*G28</f>
        <v>0</v>
      </c>
      <c r="I28" s="149">
        <f>IF($I$1="ja",(Hilfsberechnung_Halbfabrikate_1!K9*Rezeptur_Hauptblatt_Produkt_1!H28),0)</f>
        <v>0</v>
      </c>
      <c r="J28" s="275"/>
      <c r="K28" s="276"/>
      <c r="L28" s="250"/>
    </row>
    <row r="29" spans="1:12">
      <c r="A29" s="247" t="s">
        <v>51</v>
      </c>
      <c r="B29" s="224">
        <f>IF($I$1="ja",Hilfsberechnung_Halbfabrikate_1!D47,0)</f>
        <v>0</v>
      </c>
      <c r="C29" s="224">
        <f>IF($I$1="ja",Hilfsberechnung_Halbfabrikate_1!E47,0)</f>
        <v>0</v>
      </c>
      <c r="D29" s="224">
        <f>IF($I$1="ja",Hilfsberechnung_Halbfabrikate_1!F47,0)</f>
        <v>0</v>
      </c>
      <c r="E29" s="225"/>
      <c r="F29" s="171" t="e">
        <f t="shared" si="3"/>
        <v>#DIV/0!</v>
      </c>
      <c r="G29" s="255">
        <f>IF($I$1="ja",Hilfsberechnung_Halbfabrikate_1!K47,0)</f>
        <v>0</v>
      </c>
      <c r="H29" s="173">
        <f>SUM(B29:E29,B42)*G29</f>
        <v>0</v>
      </c>
      <c r="I29" s="150">
        <f>IF($I$1="ja",(Hilfsberechnung_Halbfabrikate_1!K49*Rezeptur_Hauptblatt_Produkt_1!H29),0)</f>
        <v>0</v>
      </c>
      <c r="J29" s="275"/>
      <c r="K29" s="276"/>
      <c r="L29" s="250"/>
    </row>
    <row r="30" spans="1:12" ht="15.75" thickBot="1">
      <c r="A30" s="247" t="s">
        <v>10</v>
      </c>
      <c r="B30" s="224">
        <f>IF($I$1="ja",Hilfsberechnung_Halbfabrikate_1!D87,0)</f>
        <v>0</v>
      </c>
      <c r="C30" s="224">
        <f>IF($I$1="ja",Hilfsberechnung_Halbfabrikate_1!E87,0)</f>
        <v>0</v>
      </c>
      <c r="D30" s="224">
        <f>IF($I$1="ja",Hilfsberechnung_Halbfabrikate_1!F87,0)</f>
        <v>0</v>
      </c>
      <c r="E30" s="226"/>
      <c r="F30" s="171" t="e">
        <f t="shared" si="3"/>
        <v>#DIV/0!</v>
      </c>
      <c r="G30" s="256">
        <f>IF($I$1="ja",Hilfsberechnung_Halbfabrikate_1!K87,0)</f>
        <v>0</v>
      </c>
      <c r="H30" s="205">
        <f t="shared" ref="H30" si="8">SUM(B30:E30,B43)*G30</f>
        <v>0</v>
      </c>
      <c r="I30" s="151">
        <f>IF($I$1="ja",(Hilfsberechnung_Halbfabrikate_1!K89*Rezeptur_Hauptblatt_Produkt_1!H30),0)</f>
        <v>0</v>
      </c>
      <c r="J30" s="275"/>
      <c r="K30" s="276"/>
      <c r="L30" s="250"/>
    </row>
    <row r="31" spans="1:12" s="29" customFormat="1">
      <c r="A31" s="162" t="s">
        <v>52</v>
      </c>
      <c r="B31" s="227">
        <f>SUM(B9:B30)</f>
        <v>0</v>
      </c>
      <c r="C31" s="227">
        <f>SUM(C9:C30)</f>
        <v>0</v>
      </c>
      <c r="D31" s="227">
        <f>SUM(D9:D30)</f>
        <v>0</v>
      </c>
      <c r="E31" s="163">
        <f>SUM(E9:E30)</f>
        <v>0</v>
      </c>
      <c r="F31" s="164" t="e">
        <f>SUM(F9:F30)</f>
        <v>#DIV/0!</v>
      </c>
      <c r="G31" s="228"/>
      <c r="H31" s="229">
        <f>SUM(H9:H30)</f>
        <v>0</v>
      </c>
      <c r="I31" s="229">
        <f>SUM(I9:I30)</f>
        <v>0</v>
      </c>
      <c r="L31" s="147"/>
    </row>
    <row r="32" spans="1:12">
      <c r="A32" s="165" t="s">
        <v>53</v>
      </c>
      <c r="B32" s="123"/>
      <c r="C32" s="124"/>
      <c r="D32" s="123"/>
      <c r="E32" s="123"/>
      <c r="F32" s="123"/>
      <c r="G32" s="235">
        <f>SUM(B31:E31)</f>
        <v>0</v>
      </c>
      <c r="H32" s="29"/>
      <c r="I32" s="29"/>
      <c r="J32" s="29"/>
      <c r="K32" s="29"/>
    </row>
    <row r="33" spans="1:12">
      <c r="A33" s="165" t="s">
        <v>58</v>
      </c>
      <c r="B33" s="123"/>
      <c r="C33" s="124"/>
      <c r="D33" s="123"/>
      <c r="E33" s="123"/>
      <c r="F33" s="123"/>
      <c r="G33" s="235">
        <f>B31</f>
        <v>0</v>
      </c>
      <c r="H33" s="29"/>
      <c r="I33" s="29"/>
    </row>
    <row r="34" spans="1:12" ht="21.75">
      <c r="A34" s="53" t="s">
        <v>8</v>
      </c>
      <c r="B34" s="122"/>
      <c r="C34" s="122"/>
      <c r="D34" s="122"/>
      <c r="E34" s="123"/>
      <c r="F34" s="123"/>
      <c r="G34" s="166" t="e">
        <f>B31/SUM(B31:E31)</f>
        <v>#DIV/0!</v>
      </c>
      <c r="H34" s="117" t="s">
        <v>152</v>
      </c>
    </row>
    <row r="35" spans="1:12">
      <c r="A35" s="39"/>
      <c r="B35" s="29"/>
      <c r="C35" s="29"/>
      <c r="D35" s="49"/>
      <c r="E35" s="49"/>
      <c r="G35" s="29"/>
      <c r="H35" s="29"/>
      <c r="I35" s="29"/>
    </row>
    <row r="36" spans="1:12" ht="25.5">
      <c r="A36" s="115" t="s">
        <v>9</v>
      </c>
      <c r="B36" s="125" t="s">
        <v>142</v>
      </c>
      <c r="C36" s="282" t="s">
        <v>134</v>
      </c>
      <c r="D36" s="283"/>
      <c r="E36" s="125" t="s">
        <v>63</v>
      </c>
    </row>
    <row r="37" spans="1:12">
      <c r="A37" s="248"/>
      <c r="B37" s="230"/>
      <c r="C37" s="277"/>
      <c r="D37" s="275"/>
      <c r="E37" s="250"/>
    </row>
    <row r="38" spans="1:12">
      <c r="A38" s="248"/>
      <c r="B38" s="230"/>
      <c r="C38" s="277"/>
      <c r="D38" s="275"/>
      <c r="E38" s="250"/>
      <c r="J38" s="44" t="s">
        <v>70</v>
      </c>
      <c r="K38" s="131"/>
      <c r="L38" s="31" t="s">
        <v>74</v>
      </c>
    </row>
    <row r="39" spans="1:12" ht="14.1" customHeight="1">
      <c r="A39" s="248"/>
      <c r="B39" s="230"/>
      <c r="C39" s="277"/>
      <c r="D39" s="275"/>
      <c r="E39" s="250"/>
      <c r="J39" s="29"/>
    </row>
    <row r="40" spans="1:12">
      <c r="A40" s="249"/>
      <c r="B40" s="231"/>
      <c r="C40" s="278"/>
      <c r="D40" s="279"/>
      <c r="E40" s="251"/>
      <c r="I40" s="29"/>
      <c r="J40" s="29"/>
      <c r="K40" s="40"/>
      <c r="L40" s="31" t="s">
        <v>71</v>
      </c>
    </row>
    <row r="41" spans="1:12">
      <c r="A41" s="174" t="str">
        <f>A28</f>
        <v xml:space="preserve">aus Halbfabrikat 1: </v>
      </c>
      <c r="B41" s="224">
        <f>IF($I$1="ja",Hilfsberechnung_Halbfabrikate_1!G7,0)</f>
        <v>0</v>
      </c>
      <c r="C41" s="276"/>
      <c r="D41" s="276"/>
      <c r="E41" s="250"/>
      <c r="J41" s="29"/>
    </row>
    <row r="42" spans="1:12">
      <c r="A42" s="174" t="str">
        <f t="shared" ref="A42:A43" si="9">A29</f>
        <v xml:space="preserve">aus Halbfabrikat 2: </v>
      </c>
      <c r="B42" s="224">
        <f>IF($I$1="ja",Hilfsberechnung_Halbfabrikate_1!G47,0)</f>
        <v>0</v>
      </c>
      <c r="C42" s="276"/>
      <c r="D42" s="276"/>
      <c r="E42" s="250"/>
      <c r="J42" s="29"/>
      <c r="K42" s="218"/>
      <c r="L42" s="31" t="s">
        <v>73</v>
      </c>
    </row>
    <row r="43" spans="1:12">
      <c r="A43" s="174" t="str">
        <f t="shared" si="9"/>
        <v>aus Halbfabrikat 3</v>
      </c>
      <c r="B43" s="224">
        <f>IF($I$1="ja",Hilfsberechnung_Halbfabrikate_1!G87,0)</f>
        <v>0</v>
      </c>
      <c r="C43" s="276"/>
      <c r="D43" s="276"/>
      <c r="E43" s="250"/>
      <c r="H43" s="29"/>
      <c r="I43" s="29"/>
      <c r="J43" s="29"/>
      <c r="K43" s="29"/>
      <c r="L43" s="195" t="s">
        <v>72</v>
      </c>
    </row>
    <row r="44" spans="1:12" ht="14.1" customHeight="1">
      <c r="A44" s="137" t="s">
        <v>11</v>
      </c>
      <c r="B44" s="55"/>
      <c r="C44" s="55"/>
      <c r="D44" s="138"/>
      <c r="E44" s="55"/>
      <c r="F44" s="232">
        <f>SUM(B37:B43)</f>
        <v>0</v>
      </c>
      <c r="G44" s="50"/>
      <c r="H44" s="29"/>
      <c r="I44" s="29"/>
      <c r="J44" s="29"/>
      <c r="K44" s="219"/>
      <c r="L44" s="41" t="s">
        <v>146</v>
      </c>
    </row>
    <row r="45" spans="1:12" ht="5.25" customHeight="1">
      <c r="A45" s="123"/>
      <c r="D45" s="49"/>
      <c r="E45" s="123"/>
      <c r="F45" s="116"/>
      <c r="G45" s="29"/>
      <c r="H45" s="29"/>
      <c r="I45" s="29"/>
      <c r="J45" s="29"/>
      <c r="K45" s="29"/>
      <c r="L45" s="147"/>
    </row>
    <row r="46" spans="1:12">
      <c r="A46" s="53" t="s">
        <v>59</v>
      </c>
      <c r="B46" s="123"/>
      <c r="C46" s="123"/>
      <c r="D46" s="122"/>
      <c r="E46" s="123"/>
      <c r="F46" s="233">
        <f>ROUND((SUM(B31:E31)+F44),2)</f>
        <v>0</v>
      </c>
      <c r="G46" s="44" t="str">
        <f>IF(F46=B6,"Total Prüfmenge stimmt überein","Fehler im Total der Zutaten")</f>
        <v>Total Prüfmenge stimmt überein</v>
      </c>
      <c r="H46" s="147"/>
      <c r="I46" s="147"/>
      <c r="J46" s="147"/>
      <c r="K46" s="147"/>
      <c r="L46" s="147"/>
    </row>
    <row r="47" spans="1:12" ht="4.5" customHeight="1">
      <c r="A47" s="147"/>
      <c r="B47" s="147"/>
      <c r="C47" s="147"/>
      <c r="D47" s="147"/>
      <c r="E47" s="147"/>
      <c r="F47" s="29"/>
      <c r="G47" s="147"/>
      <c r="H47" s="147"/>
      <c r="I47" s="147"/>
      <c r="J47" s="147"/>
      <c r="K47" s="147"/>
      <c r="L47" s="147"/>
    </row>
    <row r="48" spans="1:12" s="154" customFormat="1" ht="12.75">
      <c r="A48" s="175" t="s">
        <v>89</v>
      </c>
      <c r="B48" s="176"/>
      <c r="C48" s="176"/>
      <c r="D48" s="177"/>
      <c r="E48" s="177"/>
      <c r="F48" s="176"/>
      <c r="G48" s="176"/>
      <c r="H48" s="176"/>
      <c r="I48" s="176"/>
      <c r="J48" s="176"/>
      <c r="K48" s="176"/>
      <c r="L48" s="176"/>
    </row>
    <row r="49" spans="1:13" s="154" customFormat="1" ht="12" customHeight="1">
      <c r="A49" s="176"/>
      <c r="B49" s="176"/>
      <c r="C49" s="176"/>
      <c r="D49" s="177"/>
      <c r="E49" s="177"/>
      <c r="F49" s="176"/>
      <c r="G49" s="176"/>
      <c r="H49" s="176"/>
      <c r="I49" s="176"/>
      <c r="J49" s="176"/>
      <c r="K49" s="176"/>
      <c r="L49" s="176"/>
    </row>
    <row r="50" spans="1:13" s="153" customFormat="1" ht="12.75">
      <c r="A50" s="258"/>
      <c r="B50" s="178"/>
      <c r="C50" s="178"/>
      <c r="D50" s="179"/>
      <c r="E50" s="179"/>
      <c r="F50" s="178"/>
      <c r="G50" s="178"/>
      <c r="H50" s="178"/>
      <c r="I50" s="178"/>
      <c r="J50" s="178"/>
      <c r="K50" s="178"/>
      <c r="L50" s="180"/>
      <c r="M50" s="154"/>
    </row>
    <row r="51" spans="1:13" s="153" customFormat="1" ht="12.75">
      <c r="A51" s="259"/>
      <c r="B51" s="181"/>
      <c r="C51" s="181"/>
      <c r="D51" s="182"/>
      <c r="E51" s="182"/>
      <c r="F51" s="181"/>
      <c r="G51" s="181"/>
      <c r="H51" s="181"/>
      <c r="I51" s="181"/>
      <c r="J51" s="181"/>
      <c r="K51" s="181"/>
      <c r="L51" s="183"/>
      <c r="M51" s="154"/>
    </row>
    <row r="52" spans="1:13" s="153" customFormat="1" ht="12.75">
      <c r="A52" s="259"/>
      <c r="B52" s="181"/>
      <c r="C52" s="181"/>
      <c r="D52" s="182"/>
      <c r="E52" s="182"/>
      <c r="F52" s="181"/>
      <c r="G52" s="181"/>
      <c r="H52" s="181"/>
      <c r="I52" s="181"/>
      <c r="J52" s="181"/>
      <c r="K52" s="181"/>
      <c r="L52" s="183"/>
      <c r="M52" s="154"/>
    </row>
    <row r="53" spans="1:13" s="153" customFormat="1" ht="12.75">
      <c r="A53" s="259"/>
      <c r="B53" s="181"/>
      <c r="C53" s="181"/>
      <c r="D53" s="182"/>
      <c r="E53" s="182"/>
      <c r="F53" s="181"/>
      <c r="G53" s="181"/>
      <c r="H53" s="181"/>
      <c r="I53" s="181"/>
      <c r="J53" s="181"/>
      <c r="K53" s="181"/>
      <c r="L53" s="183"/>
      <c r="M53" s="154"/>
    </row>
    <row r="54" spans="1:13" s="153" customFormat="1" ht="12.75">
      <c r="A54" s="259"/>
      <c r="B54" s="181"/>
      <c r="C54" s="181"/>
      <c r="D54" s="182"/>
      <c r="E54" s="182"/>
      <c r="F54" s="181"/>
      <c r="G54" s="181"/>
      <c r="H54" s="181"/>
      <c r="I54" s="181"/>
      <c r="J54" s="181"/>
      <c r="K54" s="181"/>
      <c r="L54" s="183"/>
      <c r="M54" s="154"/>
    </row>
    <row r="55" spans="1:13" s="153" customFormat="1" ht="12.75">
      <c r="A55" s="259"/>
      <c r="B55" s="181"/>
      <c r="C55" s="181"/>
      <c r="D55" s="182"/>
      <c r="E55" s="182"/>
      <c r="F55" s="181"/>
      <c r="G55" s="181"/>
      <c r="H55" s="181"/>
      <c r="I55" s="181"/>
      <c r="J55" s="181"/>
      <c r="K55" s="181"/>
      <c r="L55" s="183"/>
      <c r="M55" s="154"/>
    </row>
    <row r="56" spans="1:13" s="153" customFormat="1" ht="12.75">
      <c r="A56" s="259"/>
      <c r="B56" s="181"/>
      <c r="C56" s="181"/>
      <c r="D56" s="182"/>
      <c r="E56" s="182"/>
      <c r="F56" s="181"/>
      <c r="G56" s="181"/>
      <c r="H56" s="181"/>
      <c r="I56" s="181"/>
      <c r="J56" s="181"/>
      <c r="K56" s="181"/>
      <c r="L56" s="183"/>
      <c r="M56" s="154"/>
    </row>
    <row r="57" spans="1:13" s="153" customFormat="1" ht="12.75">
      <c r="A57" s="259"/>
      <c r="B57" s="181"/>
      <c r="C57" s="181"/>
      <c r="D57" s="182"/>
      <c r="E57" s="182"/>
      <c r="F57" s="181"/>
      <c r="G57" s="181"/>
      <c r="H57" s="181"/>
      <c r="I57" s="181"/>
      <c r="J57" s="181"/>
      <c r="K57" s="181"/>
      <c r="L57" s="183"/>
      <c r="M57" s="154"/>
    </row>
    <row r="58" spans="1:13" s="153" customFormat="1" ht="4.5" customHeight="1">
      <c r="A58" s="259"/>
      <c r="B58" s="181"/>
      <c r="C58" s="181"/>
      <c r="D58" s="182"/>
      <c r="E58" s="182"/>
      <c r="F58" s="181"/>
      <c r="G58" s="181"/>
      <c r="H58" s="181"/>
      <c r="I58" s="181"/>
      <c r="J58" s="181"/>
      <c r="K58" s="181"/>
      <c r="L58" s="183"/>
      <c r="M58" s="154"/>
    </row>
    <row r="59" spans="1:13" s="153" customFormat="1" ht="12.75">
      <c r="A59" s="259" t="s">
        <v>90</v>
      </c>
      <c r="B59" s="181"/>
      <c r="C59" s="181"/>
      <c r="D59" s="182"/>
      <c r="E59" s="182"/>
      <c r="F59" s="181"/>
      <c r="G59" s="181"/>
      <c r="H59" s="181"/>
      <c r="I59" s="181"/>
      <c r="J59" s="181"/>
      <c r="K59" s="181"/>
      <c r="L59" s="183"/>
      <c r="M59" s="154"/>
    </row>
    <row r="60" spans="1:13" s="153" customFormat="1" ht="12.75">
      <c r="A60" s="259"/>
      <c r="B60" s="181"/>
      <c r="C60" s="181"/>
      <c r="D60" s="182"/>
      <c r="E60" s="182"/>
      <c r="F60" s="181"/>
      <c r="G60" s="181"/>
      <c r="H60" s="181"/>
      <c r="I60" s="181"/>
      <c r="J60" s="181"/>
      <c r="K60" s="181"/>
      <c r="L60" s="183"/>
      <c r="M60" s="154"/>
    </row>
    <row r="61" spans="1:13" s="153" customFormat="1" ht="12.75">
      <c r="A61" s="259"/>
      <c r="B61" s="181"/>
      <c r="C61" s="181"/>
      <c r="D61" s="182"/>
      <c r="E61" s="182"/>
      <c r="F61" s="181"/>
      <c r="G61" s="181"/>
      <c r="H61" s="181"/>
      <c r="I61" s="181"/>
      <c r="J61" s="181"/>
      <c r="K61" s="181"/>
      <c r="L61" s="183"/>
      <c r="M61" s="154"/>
    </row>
    <row r="62" spans="1:13" s="153" customFormat="1" ht="12.75">
      <c r="A62" s="259"/>
      <c r="B62" s="181"/>
      <c r="C62" s="181"/>
      <c r="D62" s="182"/>
      <c r="E62" s="182"/>
      <c r="F62" s="181"/>
      <c r="G62" s="181"/>
      <c r="H62" s="181"/>
      <c r="I62" s="181"/>
      <c r="J62" s="181"/>
      <c r="K62" s="181"/>
      <c r="L62" s="183"/>
      <c r="M62" s="154"/>
    </row>
    <row r="63" spans="1:13" s="153" customFormat="1" ht="12.75">
      <c r="A63" s="259" t="s">
        <v>91</v>
      </c>
      <c r="B63" s="181"/>
      <c r="C63" s="181"/>
      <c r="D63" s="182"/>
      <c r="E63" s="182"/>
      <c r="F63" s="181"/>
      <c r="G63" s="181"/>
      <c r="H63" s="181"/>
      <c r="I63" s="181"/>
      <c r="J63" s="181"/>
      <c r="K63" s="181"/>
      <c r="L63" s="183"/>
      <c r="M63" s="154"/>
    </row>
    <row r="64" spans="1:13" s="153" customFormat="1" ht="12.75">
      <c r="A64" s="259"/>
      <c r="B64" s="181"/>
      <c r="C64" s="181"/>
      <c r="D64" s="182"/>
      <c r="E64" s="182"/>
      <c r="F64" s="181"/>
      <c r="G64" s="181"/>
      <c r="H64" s="181"/>
      <c r="I64" s="181"/>
      <c r="J64" s="181"/>
      <c r="K64" s="181"/>
      <c r="L64" s="183"/>
      <c r="M64" s="154"/>
    </row>
    <row r="65" spans="1:13" s="153" customFormat="1" ht="12.75">
      <c r="A65" s="259" t="s">
        <v>92</v>
      </c>
      <c r="B65" s="181"/>
      <c r="C65" s="181"/>
      <c r="D65" s="182"/>
      <c r="E65" s="182"/>
      <c r="F65" s="181"/>
      <c r="G65" s="181" t="s">
        <v>93</v>
      </c>
      <c r="H65" s="181"/>
      <c r="I65" s="181"/>
      <c r="J65" s="181"/>
      <c r="K65" s="181"/>
      <c r="L65" s="183"/>
      <c r="M65" s="154"/>
    </row>
    <row r="66" spans="1:13" s="153" customFormat="1" ht="12.75">
      <c r="A66" s="259"/>
      <c r="B66" s="181"/>
      <c r="C66" s="181"/>
      <c r="D66" s="182"/>
      <c r="E66" s="182"/>
      <c r="F66" s="181"/>
      <c r="G66" s="181"/>
      <c r="H66" s="181"/>
      <c r="I66" s="181"/>
      <c r="J66" s="181"/>
      <c r="K66" s="181"/>
      <c r="L66" s="183"/>
      <c r="M66" s="154"/>
    </row>
    <row r="67" spans="1:13" s="153" customFormat="1" ht="12.75">
      <c r="A67" s="260" t="s">
        <v>94</v>
      </c>
      <c r="B67" s="184"/>
      <c r="C67" s="184"/>
      <c r="D67" s="185"/>
      <c r="E67" s="185"/>
      <c r="F67" s="184"/>
      <c r="G67" s="184"/>
      <c r="H67" s="184"/>
      <c r="I67" s="184"/>
      <c r="J67" s="184"/>
      <c r="K67" s="184"/>
      <c r="L67" s="186"/>
      <c r="M67" s="154"/>
    </row>
    <row r="68" spans="1:13" s="153" customFormat="1" ht="12.75">
      <c r="A68" s="258" t="s">
        <v>95</v>
      </c>
      <c r="B68" s="178"/>
      <c r="C68" s="178"/>
      <c r="D68" s="179"/>
      <c r="E68" s="179"/>
      <c r="F68" s="178"/>
      <c r="G68" s="178"/>
      <c r="H68" s="178"/>
      <c r="I68" s="178"/>
      <c r="J68" s="178"/>
      <c r="K68" s="178"/>
      <c r="L68" s="180" t="s">
        <v>96</v>
      </c>
      <c r="M68" s="154"/>
    </row>
    <row r="69" spans="1:13" s="153" customFormat="1" ht="12.75">
      <c r="A69" s="259"/>
      <c r="B69" s="181"/>
      <c r="C69" s="181"/>
      <c r="D69" s="182"/>
      <c r="E69" s="182"/>
      <c r="F69" s="181"/>
      <c r="G69" s="181"/>
      <c r="H69" s="181"/>
      <c r="I69" s="181"/>
      <c r="J69" s="181"/>
      <c r="K69" s="181"/>
      <c r="L69" s="183"/>
      <c r="M69" s="154"/>
    </row>
    <row r="70" spans="1:13" s="153" customFormat="1" ht="12.75">
      <c r="A70" s="259"/>
      <c r="B70" s="181"/>
      <c r="C70" s="181"/>
      <c r="D70" s="182"/>
      <c r="E70" s="182"/>
      <c r="F70" s="181"/>
      <c r="G70" s="181"/>
      <c r="H70" s="181"/>
      <c r="I70" s="181"/>
      <c r="J70" s="181"/>
      <c r="K70" s="181"/>
      <c r="L70" s="183"/>
      <c r="M70" s="154"/>
    </row>
    <row r="71" spans="1:13" s="153" customFormat="1" ht="12.75">
      <c r="A71" s="261"/>
      <c r="B71" s="184"/>
      <c r="C71" s="184"/>
      <c r="D71" s="185"/>
      <c r="E71" s="185"/>
      <c r="F71" s="184"/>
      <c r="G71" s="184"/>
      <c r="H71" s="184"/>
      <c r="I71" s="184"/>
      <c r="J71" s="184"/>
      <c r="K71" s="184"/>
      <c r="L71" s="186"/>
      <c r="M71" s="154"/>
    </row>
    <row r="74" spans="1:13">
      <c r="A74" s="31" t="s">
        <v>36</v>
      </c>
    </row>
    <row r="75" spans="1:13">
      <c r="A75" s="31" t="s">
        <v>135</v>
      </c>
    </row>
    <row r="76" spans="1:13">
      <c r="A76" s="31" t="s">
        <v>136</v>
      </c>
    </row>
    <row r="77" spans="1:13">
      <c r="A77" s="262" t="s">
        <v>149</v>
      </c>
    </row>
    <row r="78" spans="1:13">
      <c r="A78" s="31" t="s">
        <v>117</v>
      </c>
    </row>
    <row r="79" spans="1:13">
      <c r="A79" s="31" t="s">
        <v>116</v>
      </c>
    </row>
    <row r="80" spans="1:13">
      <c r="A80" s="31" t="s">
        <v>115</v>
      </c>
    </row>
    <row r="81" spans="1:1">
      <c r="A81" s="31" t="s">
        <v>118</v>
      </c>
    </row>
    <row r="82" spans="1:1">
      <c r="A82" s="31" t="s">
        <v>119</v>
      </c>
    </row>
    <row r="83" spans="1:1">
      <c r="A83" s="31" t="s">
        <v>120</v>
      </c>
    </row>
    <row r="84" spans="1:1">
      <c r="A84" s="31" t="s">
        <v>121</v>
      </c>
    </row>
    <row r="85" spans="1:1">
      <c r="A85" s="31" t="s">
        <v>150</v>
      </c>
    </row>
  </sheetData>
  <sheetProtection algorithmName="SHA-512" hashValue="FlddXGFCR0efRSLjUe85d9Dp7tk9VSUTcE/+/v+t+hqp1SOhog+bT6Nak0dOSaHxOP/zmEwO5Tp1srriHm3OVg==" saltValue="fmufytn7OArM5KlG2subBw==" spinCount="100000" sheet="1" objects="1" scenarios="1" formatCells="0" formatColumns="0" formatRows="0" insertColumns="0" insertRows="0" insertHyperlinks="0" deleteColumns="0" deleteRows="0" sort="0" autoFilter="0" pivotTables="0"/>
  <dataConsolidate/>
  <customSheetViews>
    <customSheetView guid="{BFF33017-02EE-4CCA-AE97-E3A6E8B73CD9}" fitToPage="1" topLeftCell="A16">
      <selection activeCell="A29" sqref="A29"/>
      <pageMargins left="0.51181102362204722" right="0.27559055118110237" top="0.62992125984251968" bottom="0.47244094488188981" header="0.19685039370078741" footer="0.31496062992125984"/>
      <pageSetup paperSize="9" scale="70" fitToHeight="0" orientation="portrait" r:id="rId1"/>
      <headerFooter>
        <oddFooter>&amp;L&amp;"Calibri,Standard"&amp;8&amp;K000000Verein Schweizer Regionalprodukte&amp;C&amp;"Calibri,Standard"&amp;8&amp;K000000Rezeptur- und Wertschöpfungsprüfung&amp;R&amp;"Calibri,Standard"&amp;8&amp;K000000Version 2.3, letzte Änderung:26.09.2017</oddFooter>
      </headerFooter>
    </customSheetView>
  </customSheetViews>
  <mergeCells count="33">
    <mergeCell ref="B1:D1"/>
    <mergeCell ref="B3:D3"/>
    <mergeCell ref="C36:D36"/>
    <mergeCell ref="C37:D3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C43:D43"/>
    <mergeCell ref="C38:D38"/>
    <mergeCell ref="C39:D39"/>
    <mergeCell ref="C40:D40"/>
    <mergeCell ref="C41:D41"/>
    <mergeCell ref="C42:D42"/>
  </mergeCells>
  <phoneticPr fontId="1" type="noConversion"/>
  <conditionalFormatting sqref="G34">
    <cfRule type="cellIs" dxfId="17" priority="4" operator="lessThan">
      <formula>0.8</formula>
    </cfRule>
    <cfRule type="cellIs" dxfId="16" priority="5" operator="greaterThan">
      <formula>0.8</formula>
    </cfRule>
    <cfRule type="top10" dxfId="15" priority="6" percent="1" rank="66"/>
  </conditionalFormatting>
  <conditionalFormatting sqref="F46">
    <cfRule type="cellIs" dxfId="14" priority="2" operator="notEqual">
      <formula>$B$6</formula>
    </cfRule>
    <cfRule type="cellIs" dxfId="13" priority="3" operator="equal">
      <formula>$B$6</formula>
    </cfRule>
  </conditionalFormatting>
  <conditionalFormatting sqref="A1:L85">
    <cfRule type="expression" dxfId="12" priority="1" stopIfTrue="1">
      <formula>CELL(“Schutz”,A1)=0</formula>
    </cfRule>
  </conditionalFormatting>
  <dataValidations count="1">
    <dataValidation type="list" allowBlank="1" showInputMessage="1" showErrorMessage="1" sqref="I1" xr:uid="{00000000-0002-0000-0000-000000000000}">
      <formula1>"ja,nein"</formula1>
    </dataValidation>
  </dataValidations>
  <pageMargins left="0.51181102362204722" right="0.27559055118110237" top="0.62992125984251968" bottom="0.47244094488188981" header="0.19685039370078741" footer="0.31496062992125984"/>
  <pageSetup paperSize="9" scale="68" fitToHeight="0" orientation="portrait" r:id="rId2"/>
  <headerFooter>
    <oddFooter>&amp;L&amp;"Calibri,Standard"&amp;8&amp;K000000Verein Schweizer Regionalprodukte&amp;C&amp;"Calibri,Standard"&amp;8&amp;K000000Rezeptur- und Wertschöpfungsprüfung&amp;R&amp;"Calibri,Standard"&amp;8&amp;K000000Version 2.4, letzte Änderung: 21.1.2018</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pageSetUpPr fitToPage="1"/>
  </sheetPr>
  <dimension ref="A1:M141"/>
  <sheetViews>
    <sheetView zoomScaleNormal="100" zoomScalePageLayoutView="110" workbookViewId="0">
      <selection activeCell="C7" sqref="C7"/>
    </sheetView>
  </sheetViews>
  <sheetFormatPr baseColWidth="10" defaultColWidth="11.42578125" defaultRowHeight="12.75"/>
  <cols>
    <col min="1" max="1" width="14.140625" style="59" customWidth="1"/>
    <col min="2" max="2" width="28.85546875" style="59" customWidth="1"/>
    <col min="3" max="5" width="9.42578125" style="59" customWidth="1"/>
    <col min="6" max="6" width="10.7109375" style="59" customWidth="1"/>
    <col min="7" max="7" width="10.5703125" style="59" customWidth="1"/>
    <col min="8" max="8" width="1.42578125" style="59" customWidth="1"/>
    <col min="9" max="9" width="34.7109375" style="59" customWidth="1"/>
    <col min="10" max="11" width="9.42578125" style="59" customWidth="1"/>
    <col min="12" max="12" width="13.85546875" style="59" customWidth="1"/>
    <col min="13" max="16384" width="11.42578125" style="59"/>
  </cols>
  <sheetData>
    <row r="1" spans="1:12">
      <c r="A1" s="56" t="s">
        <v>0</v>
      </c>
      <c r="B1" s="57">
        <f>Rezeptur_Hauptblatt_Produkt_1!B1</f>
        <v>0</v>
      </c>
      <c r="C1" s="58"/>
      <c r="D1" s="56"/>
      <c r="E1" s="58"/>
      <c r="H1" s="58"/>
      <c r="I1" s="58"/>
      <c r="J1" s="58"/>
      <c r="K1" s="58"/>
      <c r="L1" s="60" t="s">
        <v>64</v>
      </c>
    </row>
    <row r="2" spans="1:12">
      <c r="A2" s="56" t="s">
        <v>12</v>
      </c>
      <c r="B2" s="57">
        <f>Rezeptur_Hauptblatt_Produkt_1!B3</f>
        <v>0</v>
      </c>
      <c r="C2" s="58"/>
      <c r="D2" s="58"/>
      <c r="E2" s="58"/>
      <c r="F2" s="58"/>
      <c r="G2" s="58"/>
      <c r="H2" s="58"/>
      <c r="I2" s="58"/>
      <c r="J2" s="58"/>
      <c r="K2" s="58"/>
      <c r="L2" s="58"/>
    </row>
    <row r="3" spans="1:12" ht="5.25" customHeight="1">
      <c r="A3" s="56"/>
      <c r="B3" s="57"/>
      <c r="C3" s="58"/>
      <c r="D3" s="58"/>
      <c r="E3" s="58"/>
      <c r="F3" s="58"/>
      <c r="G3" s="58"/>
      <c r="H3" s="58"/>
      <c r="I3" s="56"/>
      <c r="J3" s="58"/>
      <c r="K3" s="58"/>
      <c r="L3" s="58"/>
    </row>
    <row r="4" spans="1:12" ht="17.100000000000001" customHeight="1">
      <c r="A4" s="61" t="s">
        <v>33</v>
      </c>
      <c r="B4" s="56"/>
      <c r="C4" s="59" t="s">
        <v>49</v>
      </c>
      <c r="D4" s="293"/>
      <c r="E4" s="293"/>
      <c r="F4" s="293"/>
      <c r="G4" s="58" t="s">
        <v>48</v>
      </c>
      <c r="I4" s="27"/>
      <c r="J4" s="58"/>
      <c r="K4" s="58"/>
      <c r="L4" s="58"/>
    </row>
    <row r="5" spans="1:12" ht="6" customHeight="1">
      <c r="A5" s="61"/>
      <c r="B5" s="56"/>
      <c r="C5" s="56"/>
      <c r="D5" s="56"/>
      <c r="E5" s="58"/>
      <c r="F5" s="58"/>
      <c r="G5" s="58"/>
      <c r="H5" s="58"/>
      <c r="I5" s="61"/>
      <c r="J5" s="56"/>
      <c r="K5" s="61"/>
      <c r="L5" s="56"/>
    </row>
    <row r="6" spans="1:12" ht="39" customHeight="1">
      <c r="A6" s="288" t="s">
        <v>128</v>
      </c>
      <c r="B6" s="289"/>
      <c r="C6" s="156" t="s">
        <v>130</v>
      </c>
      <c r="D6" s="156" t="s">
        <v>79</v>
      </c>
      <c r="E6" s="156" t="s">
        <v>80</v>
      </c>
      <c r="F6" s="156" t="s">
        <v>81</v>
      </c>
      <c r="G6" s="157" t="s">
        <v>82</v>
      </c>
      <c r="H6" s="58"/>
      <c r="I6" s="299" t="s">
        <v>129</v>
      </c>
      <c r="J6" s="300"/>
      <c r="K6" s="62"/>
      <c r="L6" s="63"/>
    </row>
    <row r="7" spans="1:12">
      <c r="A7" s="295"/>
      <c r="B7" s="296"/>
      <c r="C7" s="211"/>
      <c r="D7" s="212">
        <f>C26</f>
        <v>0</v>
      </c>
      <c r="E7" s="212">
        <f>D26</f>
        <v>0</v>
      </c>
      <c r="F7" s="212">
        <f>E26</f>
        <v>0</v>
      </c>
      <c r="G7" s="212">
        <f>C37</f>
        <v>0</v>
      </c>
      <c r="H7" s="58"/>
      <c r="I7" s="128" t="s">
        <v>67</v>
      </c>
      <c r="J7" s="58"/>
      <c r="K7" s="28"/>
      <c r="L7" s="146" t="s">
        <v>68</v>
      </c>
    </row>
    <row r="8" spans="1:12" ht="15.75">
      <c r="A8" s="159"/>
      <c r="B8" s="58"/>
      <c r="C8" s="160"/>
      <c r="D8" s="160"/>
      <c r="E8" s="160"/>
      <c r="F8" s="160"/>
      <c r="G8" s="161"/>
      <c r="H8" s="58"/>
      <c r="I8" s="66"/>
      <c r="J8" s="58"/>
      <c r="K8" s="58"/>
      <c r="L8" s="58"/>
    </row>
    <row r="9" spans="1:12">
      <c r="A9" s="65" t="s">
        <v>37</v>
      </c>
      <c r="B9" s="58"/>
      <c r="C9" s="211"/>
      <c r="D9" s="58" t="s">
        <v>31</v>
      </c>
      <c r="F9" s="58"/>
      <c r="G9" s="64"/>
      <c r="H9" s="58"/>
      <c r="I9" s="307" t="s">
        <v>35</v>
      </c>
      <c r="J9" s="308"/>
      <c r="K9" s="145">
        <f>IF($K$11="innerhalb",$K$40,$L$40)</f>
        <v>0</v>
      </c>
      <c r="L9" s="64"/>
    </row>
    <row r="10" spans="1:12" ht="27" customHeight="1">
      <c r="A10" s="290" t="s">
        <v>133</v>
      </c>
      <c r="B10" s="291"/>
      <c r="C10" s="291"/>
      <c r="D10" s="291"/>
      <c r="E10" s="291"/>
      <c r="F10" s="291"/>
      <c r="G10" s="292"/>
      <c r="H10" s="58"/>
      <c r="I10" s="304" t="s">
        <v>85</v>
      </c>
      <c r="J10" s="305"/>
      <c r="K10" s="305"/>
      <c r="L10" s="306"/>
    </row>
    <row r="11" spans="1:12" ht="17.100000000000001" customHeight="1">
      <c r="A11" s="140"/>
      <c r="B11" s="70"/>
      <c r="C11" s="70"/>
      <c r="D11" s="70"/>
      <c r="E11" s="70"/>
      <c r="F11" s="70"/>
      <c r="G11" s="71"/>
      <c r="H11" s="58"/>
      <c r="I11" s="65" t="s">
        <v>86</v>
      </c>
      <c r="J11" s="58"/>
      <c r="K11" s="139" t="s">
        <v>83</v>
      </c>
      <c r="L11" s="133" t="s">
        <v>69</v>
      </c>
    </row>
    <row r="12" spans="1:12">
      <c r="A12" s="66"/>
      <c r="B12" s="58"/>
      <c r="C12" s="297"/>
      <c r="D12" s="297"/>
      <c r="E12" s="297"/>
      <c r="F12" s="58"/>
      <c r="G12" s="64"/>
      <c r="H12" s="58"/>
      <c r="I12" s="301"/>
      <c r="J12" s="302"/>
      <c r="K12" s="302"/>
      <c r="L12" s="303"/>
    </row>
    <row r="13" spans="1:12" ht="52.5" customHeight="1">
      <c r="A13" s="75" t="s">
        <v>78</v>
      </c>
      <c r="B13" s="67"/>
      <c r="C13" s="76" t="s">
        <v>5</v>
      </c>
      <c r="D13" s="76" t="s">
        <v>6</v>
      </c>
      <c r="E13" s="76" t="s">
        <v>21</v>
      </c>
      <c r="F13" s="76" t="s">
        <v>157</v>
      </c>
      <c r="G13" s="76" t="s">
        <v>158</v>
      </c>
      <c r="H13" s="58"/>
      <c r="I13" s="77" t="s">
        <v>32</v>
      </c>
      <c r="J13" s="78" t="s">
        <v>38</v>
      </c>
      <c r="K13" s="78" t="s">
        <v>39</v>
      </c>
      <c r="L13" s="78" t="s">
        <v>40</v>
      </c>
    </row>
    <row r="14" spans="1:12">
      <c r="A14" s="286"/>
      <c r="B14" s="287"/>
      <c r="C14" s="211"/>
      <c r="D14" s="211"/>
      <c r="E14" s="211"/>
      <c r="F14" s="273" t="e">
        <f>SUM(C14:E14)/SUM($C$25:$E$25)</f>
        <v>#DIV/0!</v>
      </c>
      <c r="G14" s="273" t="e">
        <f>SUM(C14:E14)/$C$9*$C$7/Rezeptur_Hauptblatt_Produkt_1!$G$32</f>
        <v>#DIV/0!</v>
      </c>
      <c r="H14" s="58"/>
      <c r="I14" s="79">
        <f t="shared" ref="I14:I24" si="0">A14</f>
        <v>0</v>
      </c>
      <c r="J14" s="211"/>
      <c r="K14" s="80">
        <f>SUM(C14:E14)*J14</f>
        <v>0</v>
      </c>
      <c r="L14" s="80">
        <f t="shared" ref="L14:L24" si="1">C14*J14</f>
        <v>0</v>
      </c>
    </row>
    <row r="15" spans="1:12">
      <c r="A15" s="286"/>
      <c r="B15" s="287"/>
      <c r="C15" s="211"/>
      <c r="D15" s="211"/>
      <c r="E15" s="211"/>
      <c r="F15" s="273" t="e">
        <f>SUM(C15:E15)/SUM($C$25:$E$25)</f>
        <v>#DIV/0!</v>
      </c>
      <c r="G15" s="273" t="e">
        <f>SUM(C15:E15)/$C$9*$C$7/Rezeptur_Hauptblatt_Produkt_1!$G$32</f>
        <v>#DIV/0!</v>
      </c>
      <c r="H15" s="58"/>
      <c r="I15" s="79">
        <f t="shared" si="0"/>
        <v>0</v>
      </c>
      <c r="J15" s="211"/>
      <c r="K15" s="80">
        <f t="shared" ref="K15:K24" si="2">SUM(C15:E15)*J15</f>
        <v>0</v>
      </c>
      <c r="L15" s="80">
        <f t="shared" si="1"/>
        <v>0</v>
      </c>
    </row>
    <row r="16" spans="1:12">
      <c r="A16" s="286"/>
      <c r="B16" s="287"/>
      <c r="C16" s="211"/>
      <c r="D16" s="211"/>
      <c r="E16" s="211"/>
      <c r="F16" s="273" t="e">
        <f>SUM(C16:E16)/SUM($C$25:$E$25)</f>
        <v>#DIV/0!</v>
      </c>
      <c r="G16" s="273" t="e">
        <f>SUM(C16:E16)/$C$9*$C$7/Rezeptur_Hauptblatt_Produkt_1!$G$32</f>
        <v>#DIV/0!</v>
      </c>
      <c r="H16" s="58"/>
      <c r="I16" s="79">
        <f t="shared" si="0"/>
        <v>0</v>
      </c>
      <c r="J16" s="211"/>
      <c r="K16" s="80">
        <f t="shared" si="2"/>
        <v>0</v>
      </c>
      <c r="L16" s="80">
        <f t="shared" si="1"/>
        <v>0</v>
      </c>
    </row>
    <row r="17" spans="1:12">
      <c r="A17" s="286"/>
      <c r="B17" s="287"/>
      <c r="C17" s="211"/>
      <c r="D17" s="211"/>
      <c r="E17" s="211"/>
      <c r="F17" s="273" t="e">
        <f t="shared" ref="F17:F24" si="3">SUM(C17:E17)/SUM($C$25:$E$25)</f>
        <v>#DIV/0!</v>
      </c>
      <c r="G17" s="273" t="e">
        <f>SUM(C17:E17)/$C$9*$C$7/Rezeptur_Hauptblatt_Produkt_1!$G$32</f>
        <v>#DIV/0!</v>
      </c>
      <c r="H17" s="58"/>
      <c r="I17" s="79">
        <f t="shared" si="0"/>
        <v>0</v>
      </c>
      <c r="J17" s="211"/>
      <c r="K17" s="80">
        <f t="shared" si="2"/>
        <v>0</v>
      </c>
      <c r="L17" s="80">
        <f t="shared" si="1"/>
        <v>0</v>
      </c>
    </row>
    <row r="18" spans="1:12">
      <c r="A18" s="286"/>
      <c r="B18" s="287"/>
      <c r="C18" s="211"/>
      <c r="D18" s="211"/>
      <c r="E18" s="211"/>
      <c r="F18" s="273" t="e">
        <f t="shared" si="3"/>
        <v>#DIV/0!</v>
      </c>
      <c r="G18" s="273" t="e">
        <f>SUM(C18:E18)/$C$9*$C$7/Rezeptur_Hauptblatt_Produkt_1!$G$32</f>
        <v>#DIV/0!</v>
      </c>
      <c r="H18" s="58"/>
      <c r="I18" s="79">
        <f t="shared" si="0"/>
        <v>0</v>
      </c>
      <c r="J18" s="211"/>
      <c r="K18" s="215">
        <f t="shared" si="2"/>
        <v>0</v>
      </c>
      <c r="L18" s="215">
        <f t="shared" si="1"/>
        <v>0</v>
      </c>
    </row>
    <row r="19" spans="1:12">
      <c r="A19" s="286"/>
      <c r="B19" s="287"/>
      <c r="C19" s="211"/>
      <c r="D19" s="211"/>
      <c r="E19" s="211"/>
      <c r="F19" s="273" t="e">
        <f>SUM(C19:E19)/SUM($C$25:$E$25)</f>
        <v>#DIV/0!</v>
      </c>
      <c r="G19" s="273" t="e">
        <f>SUM(C19:E19)/$C$9*$C$7/Rezeptur_Hauptblatt_Produkt_1!$G$32</f>
        <v>#DIV/0!</v>
      </c>
      <c r="H19" s="58"/>
      <c r="I19" s="79">
        <f t="shared" si="0"/>
        <v>0</v>
      </c>
      <c r="J19" s="211"/>
      <c r="K19" s="215">
        <f t="shared" si="2"/>
        <v>0</v>
      </c>
      <c r="L19" s="215">
        <f t="shared" si="1"/>
        <v>0</v>
      </c>
    </row>
    <row r="20" spans="1:12">
      <c r="A20" s="286"/>
      <c r="B20" s="287"/>
      <c r="C20" s="211"/>
      <c r="D20" s="211"/>
      <c r="E20" s="211"/>
      <c r="F20" s="273" t="e">
        <f t="shared" si="3"/>
        <v>#DIV/0!</v>
      </c>
      <c r="G20" s="273" t="e">
        <f>SUM(C20:E20)/$C$9*$C$7/Rezeptur_Hauptblatt_Produkt_1!$G$32</f>
        <v>#DIV/0!</v>
      </c>
      <c r="H20" s="58"/>
      <c r="I20" s="79">
        <f t="shared" si="0"/>
        <v>0</v>
      </c>
      <c r="J20" s="211"/>
      <c r="K20" s="215">
        <f t="shared" si="2"/>
        <v>0</v>
      </c>
      <c r="L20" s="215">
        <f t="shared" si="1"/>
        <v>0</v>
      </c>
    </row>
    <row r="21" spans="1:12">
      <c r="A21" s="286"/>
      <c r="B21" s="287"/>
      <c r="C21" s="211"/>
      <c r="D21" s="211"/>
      <c r="E21" s="211"/>
      <c r="F21" s="273" t="e">
        <f t="shared" si="3"/>
        <v>#DIV/0!</v>
      </c>
      <c r="G21" s="273" t="e">
        <f>SUM(C21:E21)/$C$9*$C$7/Rezeptur_Hauptblatt_Produkt_1!$G$32</f>
        <v>#DIV/0!</v>
      </c>
      <c r="H21" s="58"/>
      <c r="I21" s="79">
        <f t="shared" si="0"/>
        <v>0</v>
      </c>
      <c r="J21" s="211"/>
      <c r="K21" s="215">
        <f t="shared" si="2"/>
        <v>0</v>
      </c>
      <c r="L21" s="215">
        <f t="shared" si="1"/>
        <v>0</v>
      </c>
    </row>
    <row r="22" spans="1:12">
      <c r="A22" s="286"/>
      <c r="B22" s="287"/>
      <c r="C22" s="211"/>
      <c r="D22" s="211"/>
      <c r="E22" s="211"/>
      <c r="F22" s="273" t="e">
        <f t="shared" si="3"/>
        <v>#DIV/0!</v>
      </c>
      <c r="G22" s="273" t="e">
        <f>SUM(C22:E22)/$C$9*$C$7/Rezeptur_Hauptblatt_Produkt_1!$G$32</f>
        <v>#DIV/0!</v>
      </c>
      <c r="H22" s="58"/>
      <c r="I22" s="79">
        <f t="shared" si="0"/>
        <v>0</v>
      </c>
      <c r="J22" s="211"/>
      <c r="K22" s="215">
        <f t="shared" si="2"/>
        <v>0</v>
      </c>
      <c r="L22" s="215">
        <f t="shared" si="1"/>
        <v>0</v>
      </c>
    </row>
    <row r="23" spans="1:12">
      <c r="A23" s="286"/>
      <c r="B23" s="287"/>
      <c r="C23" s="211"/>
      <c r="D23" s="211"/>
      <c r="E23" s="211"/>
      <c r="F23" s="273" t="e">
        <f t="shared" si="3"/>
        <v>#DIV/0!</v>
      </c>
      <c r="G23" s="273" t="e">
        <f>SUM(C23:E23)/$C$9*$C$7/Rezeptur_Hauptblatt_Produkt_1!$G$32</f>
        <v>#DIV/0!</v>
      </c>
      <c r="H23" s="58"/>
      <c r="I23" s="79">
        <f t="shared" si="0"/>
        <v>0</v>
      </c>
      <c r="J23" s="211"/>
      <c r="K23" s="215">
        <f t="shared" si="2"/>
        <v>0</v>
      </c>
      <c r="L23" s="215">
        <f t="shared" si="1"/>
        <v>0</v>
      </c>
    </row>
    <row r="24" spans="1:12">
      <c r="A24" s="286"/>
      <c r="B24" s="287"/>
      <c r="C24" s="211"/>
      <c r="D24" s="211"/>
      <c r="E24" s="211"/>
      <c r="F24" s="273" t="e">
        <f t="shared" si="3"/>
        <v>#DIV/0!</v>
      </c>
      <c r="G24" s="273" t="e">
        <f>SUM(C24:E24)/$C$9*$C$7/Rezeptur_Hauptblatt_Produkt_1!$G$32</f>
        <v>#DIV/0!</v>
      </c>
      <c r="H24" s="58"/>
      <c r="I24" s="79">
        <f t="shared" si="0"/>
        <v>0</v>
      </c>
      <c r="J24" s="211"/>
      <c r="K24" s="215">
        <f t="shared" si="2"/>
        <v>0</v>
      </c>
      <c r="L24" s="215">
        <f t="shared" si="1"/>
        <v>0</v>
      </c>
    </row>
    <row r="25" spans="1:12">
      <c r="A25" s="81" t="s">
        <v>52</v>
      </c>
      <c r="B25" s="82"/>
      <c r="C25" s="212">
        <f>SUM(C14:C24)</f>
        <v>0</v>
      </c>
      <c r="D25" s="212">
        <f t="shared" ref="D25:E25" si="4">SUM(D14:D24)</f>
        <v>0</v>
      </c>
      <c r="E25" s="212">
        <f t="shared" si="4"/>
        <v>0</v>
      </c>
      <c r="F25" s="273" t="e">
        <f>SUM(C25:E25)/SUM($C$25:$E$25)</f>
        <v>#DIV/0!</v>
      </c>
      <c r="G25" s="273" t="e">
        <f>SUM(G14:G24)</f>
        <v>#DIV/0!</v>
      </c>
      <c r="H25" s="58"/>
      <c r="I25" s="83" t="s">
        <v>55</v>
      </c>
      <c r="J25" s="216"/>
      <c r="K25" s="134">
        <f>SUM(K14:K24)</f>
        <v>0</v>
      </c>
      <c r="L25" s="134">
        <f>SUM(L14:L24)</f>
        <v>0</v>
      </c>
    </row>
    <row r="26" spans="1:12">
      <c r="A26" s="86" t="s">
        <v>56</v>
      </c>
      <c r="B26" s="87"/>
      <c r="C26" s="213">
        <f>IF(C25&gt;0,$C$7/$C$9*C25,C25)</f>
        <v>0</v>
      </c>
      <c r="D26" s="213">
        <f>IF(D25&gt;0,$C$7/$C$9*D25,D25)</f>
        <v>0</v>
      </c>
      <c r="E26" s="213">
        <f>IF(E25&gt;0,$C$7/$C$9*E25,E25)</f>
        <v>0</v>
      </c>
      <c r="F26" s="58"/>
      <c r="G26" s="64"/>
      <c r="H26" s="58"/>
      <c r="I26" s="66"/>
      <c r="J26" s="58"/>
      <c r="K26" s="58"/>
      <c r="L26" s="64"/>
    </row>
    <row r="27" spans="1:12" ht="14.1" customHeight="1">
      <c r="A27" s="88"/>
      <c r="B27" s="89"/>
      <c r="C27" s="89"/>
      <c r="D27" s="89"/>
      <c r="E27" s="90"/>
      <c r="F27" s="90"/>
      <c r="G27" s="91"/>
      <c r="H27" s="90"/>
      <c r="I27" s="92" t="s">
        <v>42</v>
      </c>
      <c r="J27" s="93"/>
      <c r="K27" s="309" t="s">
        <v>75</v>
      </c>
      <c r="L27" s="310"/>
    </row>
    <row r="28" spans="1:12">
      <c r="A28" s="65"/>
      <c r="B28" s="67"/>
      <c r="C28" s="99"/>
      <c r="D28" s="58"/>
      <c r="E28" s="90"/>
      <c r="F28" s="90"/>
      <c r="G28" s="91"/>
      <c r="H28" s="58"/>
      <c r="I28" s="66"/>
      <c r="J28" s="58"/>
      <c r="K28" s="311"/>
      <c r="L28" s="312"/>
    </row>
    <row r="29" spans="1:12">
      <c r="A29" s="65" t="s">
        <v>9</v>
      </c>
      <c r="B29" s="67"/>
      <c r="C29" s="94" t="s">
        <v>2</v>
      </c>
      <c r="D29" s="58"/>
      <c r="E29" s="90"/>
      <c r="F29" s="90"/>
      <c r="G29" s="91"/>
      <c r="H29" s="90"/>
      <c r="I29" s="96"/>
      <c r="J29" s="97"/>
      <c r="K29" s="98" t="s">
        <v>83</v>
      </c>
      <c r="L29" s="98" t="s">
        <v>3</v>
      </c>
    </row>
    <row r="30" spans="1:12" ht="14.1" customHeight="1">
      <c r="A30" s="206"/>
      <c r="B30" s="4"/>
      <c r="C30" s="211"/>
      <c r="D30" s="58"/>
      <c r="E30" s="90"/>
      <c r="F30" s="90"/>
      <c r="G30" s="91"/>
      <c r="H30" s="90"/>
      <c r="I30" s="143" t="s">
        <v>43</v>
      </c>
      <c r="J30" s="126"/>
      <c r="K30" s="236">
        <f>(IF(K11="innerhalb",K7*D39,0))</f>
        <v>0</v>
      </c>
      <c r="L30" s="237"/>
    </row>
    <row r="31" spans="1:12" ht="14.1" customHeight="1">
      <c r="A31" s="206"/>
      <c r="B31" s="4"/>
      <c r="C31" s="211"/>
      <c r="D31" s="58"/>
      <c r="E31" s="90"/>
      <c r="F31" s="90"/>
      <c r="G31" s="91"/>
      <c r="H31" s="90"/>
      <c r="I31" s="102" t="s">
        <v>44</v>
      </c>
      <c r="J31" s="58"/>
      <c r="K31" s="236">
        <f>(IF(K11="innerhalb",-K25,0))</f>
        <v>0</v>
      </c>
      <c r="L31" s="238"/>
    </row>
    <row r="32" spans="1:12" ht="14.25" customHeight="1">
      <c r="A32" s="206"/>
      <c r="B32" s="4"/>
      <c r="C32" s="211"/>
      <c r="D32" s="58"/>
      <c r="E32" s="90"/>
      <c r="F32" s="90"/>
      <c r="G32" s="91"/>
      <c r="H32" s="90"/>
      <c r="I32" s="96"/>
      <c r="J32" s="100"/>
      <c r="K32" s="239"/>
      <c r="L32" s="239"/>
    </row>
    <row r="33" spans="1:13" ht="14.25" customHeight="1">
      <c r="A33" s="206"/>
      <c r="B33" s="4"/>
      <c r="C33" s="211"/>
      <c r="D33" s="58"/>
      <c r="E33" s="90"/>
      <c r="F33" s="90"/>
      <c r="G33" s="91"/>
      <c r="H33" s="90"/>
      <c r="I33" s="295" t="s">
        <v>76</v>
      </c>
      <c r="J33" s="298"/>
      <c r="K33" s="239"/>
      <c r="L33" s="239"/>
    </row>
    <row r="34" spans="1:13">
      <c r="A34" s="206"/>
      <c r="B34" s="4"/>
      <c r="C34" s="211"/>
      <c r="D34" s="58"/>
      <c r="E34" s="90"/>
      <c r="F34" s="90"/>
      <c r="G34" s="91"/>
      <c r="H34" s="90"/>
      <c r="I34" s="295"/>
      <c r="J34" s="298"/>
      <c r="K34" s="240"/>
      <c r="L34" s="240"/>
    </row>
    <row r="35" spans="1:13">
      <c r="A35" s="206"/>
      <c r="B35" s="4"/>
      <c r="C35" s="211"/>
      <c r="D35" s="58"/>
      <c r="E35" s="90"/>
      <c r="F35" s="90"/>
      <c r="G35" s="91"/>
      <c r="H35" s="90"/>
      <c r="I35" s="144" t="s">
        <v>45</v>
      </c>
      <c r="J35" s="58"/>
      <c r="K35" s="241"/>
      <c r="L35" s="241"/>
    </row>
    <row r="36" spans="1:13">
      <c r="A36" s="105" t="s">
        <v>14</v>
      </c>
      <c r="B36" s="82"/>
      <c r="C36" s="212">
        <f>SUM(C30:C35)</f>
        <v>0</v>
      </c>
      <c r="D36" s="58"/>
      <c r="E36" s="90"/>
      <c r="F36" s="90"/>
      <c r="G36" s="91"/>
      <c r="H36" s="90"/>
      <c r="I36" s="144" t="s">
        <v>46</v>
      </c>
      <c r="J36" s="58"/>
      <c r="K36" s="241"/>
      <c r="L36" s="241"/>
    </row>
    <row r="37" spans="1:13">
      <c r="A37" s="86" t="s">
        <v>56</v>
      </c>
      <c r="B37" s="87"/>
      <c r="C37" s="213">
        <f>IF(C36&gt;0,$C$7/$C$9*C36,C36)</f>
        <v>0</v>
      </c>
      <c r="D37" s="58"/>
      <c r="E37" s="90"/>
      <c r="F37" s="90"/>
      <c r="G37" s="91"/>
      <c r="H37" s="90"/>
      <c r="I37" s="144" t="s">
        <v>47</v>
      </c>
      <c r="J37" s="58"/>
      <c r="K37" s="236">
        <f>(IF($K$11="innerhalb",L25,0))</f>
        <v>0</v>
      </c>
      <c r="L37" s="80">
        <f>IF($K$11="ausserhalb",SUM(L14:L24),0)</f>
        <v>0</v>
      </c>
    </row>
    <row r="38" spans="1:13" ht="4.5" customHeight="1">
      <c r="A38" s="66"/>
      <c r="B38" s="58"/>
      <c r="C38" s="58"/>
      <c r="D38" s="58"/>
      <c r="E38" s="90"/>
      <c r="F38" s="90"/>
      <c r="G38" s="91"/>
      <c r="H38" s="90"/>
    </row>
    <row r="39" spans="1:13">
      <c r="A39" s="94" t="s">
        <v>27</v>
      </c>
      <c r="B39" s="95"/>
      <c r="D39" s="214">
        <f>SUM(C25:E25)+C36</f>
        <v>0</v>
      </c>
      <c r="E39" s="65" t="str">
        <f>IF(D39=C9,"Total Prüfmenge stimmt überein","Fehler im Total der Zutaten")</f>
        <v>Total Prüfmenge stimmt überein</v>
      </c>
      <c r="F39" s="58"/>
      <c r="G39" s="91"/>
      <c r="H39" s="90"/>
      <c r="I39" s="107" t="s">
        <v>41</v>
      </c>
      <c r="J39" s="58"/>
      <c r="K39" s="80">
        <f>IF($K$11="innerhalb",K30+K31+SUM(K35:K36)+K37,0)</f>
        <v>0</v>
      </c>
      <c r="L39" s="80">
        <f>IF($K$11="ausserhalb",SUM(L35:L36)+L37,0)</f>
        <v>0</v>
      </c>
    </row>
    <row r="40" spans="1:13">
      <c r="A40" s="94" t="s">
        <v>8</v>
      </c>
      <c r="B40" s="141"/>
      <c r="C40" s="68"/>
      <c r="D40" s="68"/>
      <c r="E40" s="68"/>
      <c r="F40" s="69"/>
      <c r="G40" s="132">
        <f>IF(SUM(C25:E25)&gt;0,SUM(C25)/SUM(C25:E25),0)</f>
        <v>0</v>
      </c>
      <c r="H40" s="90"/>
      <c r="I40" s="155" t="s">
        <v>13</v>
      </c>
      <c r="J40" s="108"/>
      <c r="K40" s="109">
        <f>IF(D39&gt;0,IF(K11="innerhalb",K39/(K30),0),0)</f>
        <v>0</v>
      </c>
      <c r="L40" s="109">
        <f>IF(D39&gt;0,IF(K11="ausserhalb",L39/(K7*D39),0),0)</f>
        <v>0</v>
      </c>
    </row>
    <row r="41" spans="1:13">
      <c r="A41" s="56" t="s">
        <v>0</v>
      </c>
      <c r="B41" s="57">
        <f>Rezeptur_Hauptblatt_Produkt_1!B1</f>
        <v>0</v>
      </c>
      <c r="C41" s="58"/>
      <c r="D41" s="56"/>
      <c r="E41" s="58"/>
      <c r="H41" s="58"/>
      <c r="I41" s="58"/>
      <c r="J41" s="58"/>
      <c r="K41" s="58"/>
      <c r="L41" s="60" t="s">
        <v>64</v>
      </c>
    </row>
    <row r="42" spans="1:13">
      <c r="A42" s="56" t="s">
        <v>12</v>
      </c>
      <c r="B42" s="57">
        <f>Rezeptur_Hauptblatt_Produkt_1!B3</f>
        <v>0</v>
      </c>
      <c r="C42" s="58"/>
      <c r="D42" s="58"/>
      <c r="E42" s="58"/>
      <c r="F42" s="58"/>
      <c r="G42" s="58"/>
      <c r="H42" s="58"/>
      <c r="I42" s="58"/>
      <c r="J42" s="58"/>
      <c r="K42" s="58"/>
      <c r="L42" s="58"/>
    </row>
    <row r="43" spans="1:13">
      <c r="A43" s="56"/>
      <c r="B43" s="57"/>
      <c r="C43" s="58"/>
      <c r="D43" s="58"/>
      <c r="E43" s="58"/>
      <c r="F43" s="58"/>
      <c r="G43" s="58"/>
      <c r="H43" s="58"/>
      <c r="I43" s="56"/>
      <c r="J43" s="58"/>
      <c r="K43" s="58"/>
      <c r="L43" s="58"/>
    </row>
    <row r="44" spans="1:13" ht="18.75">
      <c r="A44" s="61" t="s">
        <v>54</v>
      </c>
      <c r="B44" s="56"/>
      <c r="C44" s="59" t="s">
        <v>49</v>
      </c>
      <c r="D44" s="293"/>
      <c r="E44" s="293"/>
      <c r="F44" s="293"/>
      <c r="G44" s="58" t="s">
        <v>48</v>
      </c>
      <c r="I44" s="27"/>
      <c r="J44" s="58"/>
      <c r="K44" s="58"/>
      <c r="L44" s="58"/>
    </row>
    <row r="45" spans="1:13" ht="9.75" customHeight="1">
      <c r="A45" s="61"/>
      <c r="B45" s="56"/>
      <c r="C45" s="56"/>
      <c r="D45" s="56"/>
      <c r="E45" s="58"/>
      <c r="F45" s="58"/>
      <c r="G45" s="58"/>
      <c r="H45" s="58"/>
      <c r="I45" s="61"/>
      <c r="J45" s="56"/>
      <c r="K45" s="61"/>
      <c r="L45" s="56"/>
    </row>
    <row r="46" spans="1:13" ht="38.25" customHeight="1">
      <c r="A46" s="288" t="s">
        <v>97</v>
      </c>
      <c r="B46" s="289"/>
      <c r="C46" s="127" t="s">
        <v>66</v>
      </c>
      <c r="D46" s="156" t="s">
        <v>79</v>
      </c>
      <c r="E46" s="156" t="s">
        <v>80</v>
      </c>
      <c r="F46" s="156" t="s">
        <v>81</v>
      </c>
      <c r="G46" s="157" t="s">
        <v>82</v>
      </c>
      <c r="H46" s="58"/>
      <c r="I46" s="299" t="s">
        <v>98</v>
      </c>
      <c r="J46" s="300"/>
      <c r="K46" s="62"/>
      <c r="L46" s="63"/>
      <c r="M46" s="58"/>
    </row>
    <row r="47" spans="1:13" ht="12.75" customHeight="1">
      <c r="A47" s="295"/>
      <c r="B47" s="296"/>
      <c r="C47" s="211"/>
      <c r="D47" s="212">
        <f>C66</f>
        <v>0</v>
      </c>
      <c r="E47" s="212">
        <f>D66</f>
        <v>0</v>
      </c>
      <c r="F47" s="212">
        <f>E66</f>
        <v>0</v>
      </c>
      <c r="G47" s="212">
        <f>C77</f>
        <v>0</v>
      </c>
      <c r="H47" s="58"/>
      <c r="I47" s="128" t="s">
        <v>67</v>
      </c>
      <c r="J47" s="58"/>
      <c r="K47" s="242"/>
      <c r="L47" s="146" t="s">
        <v>68</v>
      </c>
    </row>
    <row r="48" spans="1:13" ht="15.75">
      <c r="A48" s="159"/>
      <c r="B48" s="58"/>
      <c r="C48" s="160"/>
      <c r="D48" s="160"/>
      <c r="E48" s="160"/>
      <c r="F48" s="160"/>
      <c r="G48" s="161"/>
      <c r="H48" s="58"/>
      <c r="I48" s="66"/>
      <c r="J48" s="58"/>
      <c r="K48" s="58"/>
      <c r="L48" s="58"/>
    </row>
    <row r="49" spans="1:12" ht="12.75" customHeight="1">
      <c r="A49" s="65" t="s">
        <v>37</v>
      </c>
      <c r="B49" s="58"/>
      <c r="C49" s="211"/>
      <c r="D49" s="58" t="s">
        <v>31</v>
      </c>
      <c r="F49" s="58"/>
      <c r="G49" s="64"/>
      <c r="H49" s="58"/>
      <c r="I49" s="307" t="s">
        <v>35</v>
      </c>
      <c r="J49" s="308"/>
      <c r="K49" s="145">
        <f>IF(K51="innerhalb",K80,L80)</f>
        <v>0</v>
      </c>
      <c r="L49" s="64"/>
    </row>
    <row r="50" spans="1:12" ht="26.25" customHeight="1">
      <c r="A50" s="290" t="s">
        <v>132</v>
      </c>
      <c r="B50" s="291"/>
      <c r="C50" s="291"/>
      <c r="D50" s="291"/>
      <c r="E50" s="291"/>
      <c r="F50" s="291"/>
      <c r="G50" s="292"/>
      <c r="H50" s="58"/>
      <c r="I50" s="304" t="s">
        <v>108</v>
      </c>
      <c r="J50" s="305"/>
      <c r="K50" s="305"/>
      <c r="L50" s="306"/>
    </row>
    <row r="51" spans="1:12" ht="12.75" customHeight="1">
      <c r="A51" s="140"/>
      <c r="B51" s="70"/>
      <c r="C51" s="70"/>
      <c r="D51" s="70"/>
      <c r="E51" s="70"/>
      <c r="F51" s="70"/>
      <c r="G51" s="71"/>
      <c r="H51" s="58"/>
      <c r="I51" s="65" t="s">
        <v>86</v>
      </c>
      <c r="J51" s="58"/>
      <c r="K51" s="139" t="s">
        <v>3</v>
      </c>
      <c r="L51" s="133" t="s">
        <v>69</v>
      </c>
    </row>
    <row r="52" spans="1:12">
      <c r="A52" s="66"/>
      <c r="B52" s="58"/>
      <c r="C52" s="297"/>
      <c r="D52" s="297"/>
      <c r="E52" s="297"/>
      <c r="F52" s="68"/>
      <c r="G52" s="64"/>
      <c r="H52" s="58"/>
      <c r="I52" s="301"/>
      <c r="J52" s="302"/>
      <c r="K52" s="302"/>
      <c r="L52" s="303"/>
    </row>
    <row r="53" spans="1:12" ht="63.75">
      <c r="A53" s="75" t="s">
        <v>78</v>
      </c>
      <c r="B53" s="67"/>
      <c r="C53" s="76" t="s">
        <v>5</v>
      </c>
      <c r="D53" s="76" t="s">
        <v>6</v>
      </c>
      <c r="E53" s="76" t="s">
        <v>21</v>
      </c>
      <c r="F53" s="76" t="s">
        <v>157</v>
      </c>
      <c r="G53" s="76" t="s">
        <v>158</v>
      </c>
      <c r="H53" s="58"/>
      <c r="I53" s="77" t="s">
        <v>32</v>
      </c>
      <c r="J53" s="78" t="s">
        <v>38</v>
      </c>
      <c r="K53" s="78" t="s">
        <v>39</v>
      </c>
      <c r="L53" s="78" t="s">
        <v>40</v>
      </c>
    </row>
    <row r="54" spans="1:12">
      <c r="A54" s="286"/>
      <c r="B54" s="287"/>
      <c r="C54" s="211"/>
      <c r="D54" s="211"/>
      <c r="E54" s="211"/>
      <c r="F54" s="273" t="e">
        <f>SUM(C54:E54)/SUM($C$65:$E$65)</f>
        <v>#DIV/0!</v>
      </c>
      <c r="G54" s="273" t="e">
        <f>SUM(C54:E54)/$C$49*$C$47/Rezeptur_Hauptblatt_Produkt_1!$G$32</f>
        <v>#DIV/0!</v>
      </c>
      <c r="H54" s="58"/>
      <c r="I54" s="79">
        <f t="shared" ref="I54:I64" si="5">A54</f>
        <v>0</v>
      </c>
      <c r="J54" s="274"/>
      <c r="K54" s="80">
        <f>SUM(C54:E54)*J54</f>
        <v>0</v>
      </c>
      <c r="L54" s="80">
        <f t="shared" ref="L54:L64" si="6">C54*J54</f>
        <v>0</v>
      </c>
    </row>
    <row r="55" spans="1:12" ht="12.75" customHeight="1">
      <c r="A55" s="286"/>
      <c r="B55" s="287"/>
      <c r="C55" s="211"/>
      <c r="D55" s="211"/>
      <c r="E55" s="211"/>
      <c r="F55" s="273" t="e">
        <f t="shared" ref="F55:F63" si="7">SUM(C55:E55)/SUM($C$65:$E$65)</f>
        <v>#DIV/0!</v>
      </c>
      <c r="G55" s="273" t="e">
        <f>SUM(C55:E55)/$C$49*$C$47/Rezeptur_Hauptblatt_Produkt_1!$G$32</f>
        <v>#DIV/0!</v>
      </c>
      <c r="H55" s="58"/>
      <c r="I55" s="79">
        <f t="shared" si="5"/>
        <v>0</v>
      </c>
      <c r="J55" s="274"/>
      <c r="K55" s="80">
        <f t="shared" ref="K55:K64" si="8">SUM(C55:E55)*J55</f>
        <v>0</v>
      </c>
      <c r="L55" s="80">
        <f t="shared" si="6"/>
        <v>0</v>
      </c>
    </row>
    <row r="56" spans="1:12">
      <c r="A56" s="294"/>
      <c r="B56" s="287"/>
      <c r="C56" s="211"/>
      <c r="D56" s="211"/>
      <c r="E56" s="211"/>
      <c r="F56" s="273" t="e">
        <f t="shared" si="7"/>
        <v>#DIV/0!</v>
      </c>
      <c r="G56" s="273" t="e">
        <f>SUM(C56:E56)/$C$49*$C$47/Rezeptur_Hauptblatt_Produkt_1!$G$32</f>
        <v>#DIV/0!</v>
      </c>
      <c r="H56" s="58"/>
      <c r="I56" s="79">
        <f t="shared" si="5"/>
        <v>0</v>
      </c>
      <c r="J56" s="274"/>
      <c r="K56" s="80">
        <f t="shared" si="8"/>
        <v>0</v>
      </c>
      <c r="L56" s="80">
        <f t="shared" si="6"/>
        <v>0</v>
      </c>
    </row>
    <row r="57" spans="1:12">
      <c r="A57" s="286"/>
      <c r="B57" s="287"/>
      <c r="C57" s="211"/>
      <c r="D57" s="211"/>
      <c r="E57" s="211"/>
      <c r="F57" s="273" t="e">
        <f t="shared" si="7"/>
        <v>#DIV/0!</v>
      </c>
      <c r="G57" s="273" t="e">
        <f>SUM(C57:E57)/$C$49*$C$47/Rezeptur_Hauptblatt_Produkt_1!$G$32</f>
        <v>#DIV/0!</v>
      </c>
      <c r="H57" s="58"/>
      <c r="I57" s="79">
        <f t="shared" si="5"/>
        <v>0</v>
      </c>
      <c r="J57" s="274"/>
      <c r="K57" s="80">
        <f t="shared" si="8"/>
        <v>0</v>
      </c>
      <c r="L57" s="80">
        <f t="shared" si="6"/>
        <v>0</v>
      </c>
    </row>
    <row r="58" spans="1:12">
      <c r="A58" s="286"/>
      <c r="B58" s="287"/>
      <c r="C58" s="211"/>
      <c r="D58" s="211"/>
      <c r="E58" s="211"/>
      <c r="F58" s="273" t="e">
        <f t="shared" si="7"/>
        <v>#DIV/0!</v>
      </c>
      <c r="G58" s="273" t="e">
        <f>SUM(C58:E58)/$C$49*$C$47/Rezeptur_Hauptblatt_Produkt_1!$G$32</f>
        <v>#DIV/0!</v>
      </c>
      <c r="H58" s="58"/>
      <c r="I58" s="79">
        <f t="shared" si="5"/>
        <v>0</v>
      </c>
      <c r="J58" s="274"/>
      <c r="K58" s="80">
        <f t="shared" si="8"/>
        <v>0</v>
      </c>
      <c r="L58" s="80">
        <f t="shared" si="6"/>
        <v>0</v>
      </c>
    </row>
    <row r="59" spans="1:12">
      <c r="A59" s="286"/>
      <c r="B59" s="287"/>
      <c r="C59" s="211"/>
      <c r="D59" s="211"/>
      <c r="E59" s="211"/>
      <c r="F59" s="273" t="e">
        <f t="shared" si="7"/>
        <v>#DIV/0!</v>
      </c>
      <c r="G59" s="273" t="e">
        <f>SUM(C59:E59)/$C$49*$C$47/Rezeptur_Hauptblatt_Produkt_1!$G$32</f>
        <v>#DIV/0!</v>
      </c>
      <c r="H59" s="58"/>
      <c r="I59" s="79">
        <f t="shared" si="5"/>
        <v>0</v>
      </c>
      <c r="J59" s="274"/>
      <c r="K59" s="80">
        <f t="shared" si="8"/>
        <v>0</v>
      </c>
      <c r="L59" s="80">
        <f t="shared" si="6"/>
        <v>0</v>
      </c>
    </row>
    <row r="60" spans="1:12">
      <c r="A60" s="286"/>
      <c r="B60" s="287"/>
      <c r="C60" s="211"/>
      <c r="D60" s="211"/>
      <c r="E60" s="211"/>
      <c r="F60" s="273" t="e">
        <f t="shared" si="7"/>
        <v>#DIV/0!</v>
      </c>
      <c r="G60" s="273" t="e">
        <f>SUM(C60:E60)/$C$49*$C$47/Rezeptur_Hauptblatt_Produkt_1!$G$32</f>
        <v>#DIV/0!</v>
      </c>
      <c r="H60" s="58"/>
      <c r="I60" s="79">
        <f t="shared" si="5"/>
        <v>0</v>
      </c>
      <c r="J60" s="274"/>
      <c r="K60" s="80">
        <f t="shared" si="8"/>
        <v>0</v>
      </c>
      <c r="L60" s="80">
        <f t="shared" si="6"/>
        <v>0</v>
      </c>
    </row>
    <row r="61" spans="1:12">
      <c r="A61" s="286"/>
      <c r="B61" s="287"/>
      <c r="C61" s="211"/>
      <c r="D61" s="211"/>
      <c r="E61" s="211"/>
      <c r="F61" s="273" t="e">
        <f t="shared" si="7"/>
        <v>#DIV/0!</v>
      </c>
      <c r="G61" s="273" t="e">
        <f>SUM(C61:E61)/$C$49*$C$47/Rezeptur_Hauptblatt_Produkt_1!$G$32</f>
        <v>#DIV/0!</v>
      </c>
      <c r="H61" s="58"/>
      <c r="I61" s="79">
        <f t="shared" si="5"/>
        <v>0</v>
      </c>
      <c r="J61" s="274"/>
      <c r="K61" s="80">
        <f t="shared" si="8"/>
        <v>0</v>
      </c>
      <c r="L61" s="80">
        <f t="shared" si="6"/>
        <v>0</v>
      </c>
    </row>
    <row r="62" spans="1:12">
      <c r="A62" s="286"/>
      <c r="B62" s="287"/>
      <c r="C62" s="211"/>
      <c r="D62" s="211"/>
      <c r="E62" s="211"/>
      <c r="F62" s="273" t="e">
        <f t="shared" si="7"/>
        <v>#DIV/0!</v>
      </c>
      <c r="G62" s="273" t="e">
        <f>SUM(C62:E62)/$C$49*$C$47/Rezeptur_Hauptblatt_Produkt_1!$G$32</f>
        <v>#DIV/0!</v>
      </c>
      <c r="H62" s="58"/>
      <c r="I62" s="79">
        <f t="shared" si="5"/>
        <v>0</v>
      </c>
      <c r="J62" s="274"/>
      <c r="K62" s="80">
        <f t="shared" si="8"/>
        <v>0</v>
      </c>
      <c r="L62" s="80">
        <f t="shared" si="6"/>
        <v>0</v>
      </c>
    </row>
    <row r="63" spans="1:12">
      <c r="A63" s="286"/>
      <c r="B63" s="287"/>
      <c r="C63" s="211"/>
      <c r="D63" s="211"/>
      <c r="E63" s="211"/>
      <c r="F63" s="273" t="e">
        <f t="shared" si="7"/>
        <v>#DIV/0!</v>
      </c>
      <c r="G63" s="273" t="e">
        <f>SUM(C63:E63)/$C$49*$C$47/Rezeptur_Hauptblatt_Produkt_1!$G$32</f>
        <v>#DIV/0!</v>
      </c>
      <c r="H63" s="58"/>
      <c r="I63" s="79">
        <f t="shared" si="5"/>
        <v>0</v>
      </c>
      <c r="J63" s="274"/>
      <c r="K63" s="80">
        <f t="shared" si="8"/>
        <v>0</v>
      </c>
      <c r="L63" s="80">
        <f t="shared" si="6"/>
        <v>0</v>
      </c>
    </row>
    <row r="64" spans="1:12">
      <c r="A64" s="286"/>
      <c r="B64" s="287"/>
      <c r="C64" s="211"/>
      <c r="D64" s="211"/>
      <c r="E64" s="211"/>
      <c r="F64" s="273" t="e">
        <f>SUM(C64:E64)/SUM($C$65:$E$65)</f>
        <v>#DIV/0!</v>
      </c>
      <c r="G64" s="273" t="e">
        <f>SUM(C64:E64)/$C$49*$C$47/Rezeptur_Hauptblatt_Produkt_1!$G$32</f>
        <v>#DIV/0!</v>
      </c>
      <c r="H64" s="58"/>
      <c r="I64" s="79">
        <f t="shared" si="5"/>
        <v>0</v>
      </c>
      <c r="J64" s="274"/>
      <c r="K64" s="80">
        <f t="shared" si="8"/>
        <v>0</v>
      </c>
      <c r="L64" s="80">
        <f t="shared" si="6"/>
        <v>0</v>
      </c>
    </row>
    <row r="65" spans="1:12">
      <c r="A65" s="81" t="s">
        <v>52</v>
      </c>
      <c r="B65" s="82"/>
      <c r="C65" s="212">
        <f>SUM(C54:C64)</f>
        <v>0</v>
      </c>
      <c r="D65" s="212">
        <f>SUM(D54:D64)</f>
        <v>0</v>
      </c>
      <c r="E65" s="212">
        <f>SUM(E54:E64)</f>
        <v>0</v>
      </c>
      <c r="F65" s="273" t="e">
        <f>SUM(C65:E65)/SUM(C65:E65)</f>
        <v>#DIV/0!</v>
      </c>
      <c r="G65" s="273" t="e">
        <f>SUM(G54:G64)</f>
        <v>#DIV/0!</v>
      </c>
      <c r="H65" s="58"/>
      <c r="I65" s="83" t="s">
        <v>55</v>
      </c>
      <c r="J65" s="84"/>
      <c r="K65" s="85">
        <f>SUM(K54:K64)</f>
        <v>0</v>
      </c>
      <c r="L65" s="134">
        <f>SUM(L54:L64)</f>
        <v>0</v>
      </c>
    </row>
    <row r="66" spans="1:12">
      <c r="A66" s="86" t="s">
        <v>56</v>
      </c>
      <c r="B66" s="87"/>
      <c r="C66" s="213">
        <f>IF(C65&gt;0,$C$47/$C$49*C65,C65)</f>
        <v>0</v>
      </c>
      <c r="D66" s="213">
        <f t="shared" ref="D66:E66" si="9">IF(D65&gt;0,$C$47/$C$49*D65,D65)</f>
        <v>0</v>
      </c>
      <c r="E66" s="213">
        <f t="shared" si="9"/>
        <v>0</v>
      </c>
      <c r="F66" s="58"/>
      <c r="G66" s="64"/>
      <c r="H66" s="58"/>
      <c r="I66" s="66"/>
      <c r="J66" s="58"/>
      <c r="K66" s="58"/>
      <c r="L66" s="64"/>
    </row>
    <row r="67" spans="1:12" ht="15.75" customHeight="1">
      <c r="A67" s="88"/>
      <c r="B67" s="89"/>
      <c r="C67" s="244"/>
      <c r="D67" s="244"/>
      <c r="E67" s="244"/>
      <c r="F67" s="90"/>
      <c r="G67" s="91"/>
      <c r="H67" s="90"/>
      <c r="I67" s="92" t="s">
        <v>42</v>
      </c>
      <c r="J67" s="93"/>
      <c r="K67" s="309" t="s">
        <v>75</v>
      </c>
      <c r="L67" s="310"/>
    </row>
    <row r="68" spans="1:12">
      <c r="A68" s="65"/>
      <c r="B68" s="67"/>
      <c r="C68" s="245"/>
      <c r="D68" s="217"/>
      <c r="E68" s="244"/>
      <c r="F68" s="90"/>
      <c r="G68" s="91"/>
      <c r="H68" s="58"/>
      <c r="I68" s="66"/>
      <c r="J68" s="58"/>
      <c r="K68" s="311"/>
      <c r="L68" s="312"/>
    </row>
    <row r="69" spans="1:12">
      <c r="A69" s="65" t="s">
        <v>9</v>
      </c>
      <c r="B69" s="67"/>
      <c r="C69" s="246" t="s">
        <v>2</v>
      </c>
      <c r="D69" s="217"/>
      <c r="E69" s="244"/>
      <c r="F69" s="90"/>
      <c r="G69" s="91"/>
      <c r="H69" s="90"/>
      <c r="I69" s="96"/>
      <c r="J69" s="97"/>
      <c r="K69" s="98" t="s">
        <v>83</v>
      </c>
      <c r="L69" s="98" t="s">
        <v>3</v>
      </c>
    </row>
    <row r="70" spans="1:12">
      <c r="A70" s="206"/>
      <c r="B70" s="4"/>
      <c r="C70" s="211"/>
      <c r="D70" s="217"/>
      <c r="E70" s="244"/>
      <c r="F70" s="90"/>
      <c r="G70" s="91"/>
      <c r="H70" s="90"/>
      <c r="I70" s="143" t="s">
        <v>43</v>
      </c>
      <c r="J70" s="126"/>
      <c r="K70" s="101">
        <f>(IF($K$51="innerhalb",K47*D79,0))</f>
        <v>0</v>
      </c>
      <c r="L70" s="98"/>
    </row>
    <row r="71" spans="1:12">
      <c r="A71" s="206"/>
      <c r="B71" s="4"/>
      <c r="C71" s="211"/>
      <c r="D71" s="217"/>
      <c r="E71" s="244"/>
      <c r="F71" s="90"/>
      <c r="G71" s="91"/>
      <c r="H71" s="90"/>
      <c r="I71" s="102" t="s">
        <v>44</v>
      </c>
      <c r="J71" s="58"/>
      <c r="K71" s="101">
        <f>(IF($K$51="innerhalb",-K65,0))</f>
        <v>0</v>
      </c>
      <c r="L71" s="103"/>
    </row>
    <row r="72" spans="1:12">
      <c r="A72" s="206"/>
      <c r="B72" s="4"/>
      <c r="C72" s="211"/>
      <c r="D72" s="217"/>
      <c r="E72" s="244"/>
      <c r="F72" s="90"/>
      <c r="G72" s="91"/>
      <c r="H72" s="90"/>
      <c r="I72" s="96"/>
      <c r="J72" s="100"/>
      <c r="K72" s="72"/>
      <c r="L72" s="72"/>
    </row>
    <row r="73" spans="1:12">
      <c r="A73" s="206"/>
      <c r="B73" s="4"/>
      <c r="C73" s="211"/>
      <c r="D73" s="217"/>
      <c r="E73" s="244"/>
      <c r="F73" s="90"/>
      <c r="G73" s="91"/>
      <c r="H73" s="90"/>
      <c r="I73" s="295" t="s">
        <v>76</v>
      </c>
      <c r="J73" s="298"/>
      <c r="K73" s="72"/>
      <c r="L73" s="72"/>
    </row>
    <row r="74" spans="1:12" ht="15.75" customHeight="1">
      <c r="A74" s="206"/>
      <c r="B74" s="4"/>
      <c r="C74" s="211"/>
      <c r="D74" s="217"/>
      <c r="E74" s="244"/>
      <c r="F74" s="90"/>
      <c r="G74" s="91"/>
      <c r="H74" s="90"/>
      <c r="I74" s="295"/>
      <c r="J74" s="298"/>
      <c r="K74" s="104"/>
      <c r="L74" s="104"/>
    </row>
    <row r="75" spans="1:12">
      <c r="A75" s="206"/>
      <c r="B75" s="4"/>
      <c r="C75" s="211"/>
      <c r="D75" s="217"/>
      <c r="E75" s="244"/>
      <c r="F75" s="90"/>
      <c r="G75" s="91"/>
      <c r="H75" s="90"/>
      <c r="I75" s="144" t="s">
        <v>45</v>
      </c>
      <c r="J75" s="58"/>
      <c r="K75" s="2"/>
      <c r="L75" s="2"/>
    </row>
    <row r="76" spans="1:12">
      <c r="A76" s="105" t="s">
        <v>14</v>
      </c>
      <c r="B76" s="82"/>
      <c r="C76" s="212">
        <f>SUM(C70:C75)</f>
        <v>0</v>
      </c>
      <c r="D76" s="217"/>
      <c r="E76" s="244"/>
      <c r="F76" s="90"/>
      <c r="G76" s="91"/>
      <c r="H76" s="90"/>
      <c r="I76" s="144" t="s">
        <v>46</v>
      </c>
      <c r="J76" s="58"/>
      <c r="K76" s="2"/>
      <c r="L76" s="2"/>
    </row>
    <row r="77" spans="1:12">
      <c r="A77" s="86" t="s">
        <v>56</v>
      </c>
      <c r="B77" s="87"/>
      <c r="C77" s="213">
        <f>IF(C76&gt;0,C47/C49*C76,C76)</f>
        <v>0</v>
      </c>
      <c r="D77" s="217"/>
      <c r="E77" s="244"/>
      <c r="F77" s="90"/>
      <c r="G77" s="91"/>
      <c r="H77" s="90"/>
      <c r="I77" s="144" t="s">
        <v>47</v>
      </c>
      <c r="J77" s="58"/>
      <c r="K77" s="101">
        <f>(IF($K$51="innerhalb",L65,0))</f>
        <v>0</v>
      </c>
      <c r="L77" s="80">
        <f>IF($K$51="ausserhalb",SUM(L54:L64),0)</f>
        <v>0</v>
      </c>
    </row>
    <row r="78" spans="1:12" ht="4.5" customHeight="1">
      <c r="A78" s="66"/>
      <c r="B78" s="58"/>
      <c r="C78" s="106"/>
      <c r="D78" s="58"/>
      <c r="E78" s="58"/>
      <c r="F78" s="58"/>
      <c r="G78" s="91"/>
      <c r="H78" s="90"/>
      <c r="I78" s="66"/>
      <c r="J78" s="58"/>
      <c r="K78" s="58"/>
      <c r="L78" s="64"/>
    </row>
    <row r="79" spans="1:12">
      <c r="A79" s="94" t="s">
        <v>27</v>
      </c>
      <c r="B79" s="95"/>
      <c r="D79" s="142">
        <f>SUM(C65:E65)+C76</f>
        <v>0</v>
      </c>
      <c r="E79" s="65" t="str">
        <f>IF(D79=C49,"Total Prüfmenge stimmt überein","Fehler im Total der Zutaten")</f>
        <v>Total Prüfmenge stimmt überein</v>
      </c>
      <c r="F79" s="58"/>
      <c r="G79" s="91"/>
      <c r="H79" s="90"/>
      <c r="I79" s="107" t="s">
        <v>41</v>
      </c>
      <c r="J79" s="58"/>
      <c r="K79" s="80">
        <f>IF($K$51="innerhalb",K70+K71+SUM(K75:K76)+K77,0)</f>
        <v>0</v>
      </c>
      <c r="L79" s="80">
        <f>IF($K$51="ausserhalb",SUM(L75:L76)+L77,0)</f>
        <v>0</v>
      </c>
    </row>
    <row r="80" spans="1:12">
      <c r="A80" s="94" t="s">
        <v>8</v>
      </c>
      <c r="B80" s="141"/>
      <c r="C80" s="68"/>
      <c r="D80" s="68"/>
      <c r="E80" s="68"/>
      <c r="F80" s="69"/>
      <c r="G80" s="132">
        <f>IF(SUM(C65:E65)&gt;0,SUM(C65)/SUM(C65:E65),0)</f>
        <v>0</v>
      </c>
      <c r="H80" s="90"/>
      <c r="I80" s="155" t="s">
        <v>13</v>
      </c>
      <c r="J80" s="108"/>
      <c r="K80" s="109">
        <f>IF(D79&gt;0,IF($K$51="innerhalb",K79/(K70),0),0)</f>
        <v>0</v>
      </c>
      <c r="L80" s="109">
        <f>IF(D79&gt;0,IF($K$51="ausserhalb",L79/(K47*D79),0),0)</f>
        <v>0</v>
      </c>
    </row>
    <row r="81" spans="1:12">
      <c r="A81" s="56" t="s">
        <v>0</v>
      </c>
      <c r="B81" s="57">
        <f>Rezeptur_Hauptblatt_Produkt_1!B1</f>
        <v>0</v>
      </c>
      <c r="C81" s="58"/>
      <c r="D81" s="56"/>
      <c r="E81" s="58"/>
      <c r="H81" s="58"/>
      <c r="I81" s="58"/>
      <c r="J81" s="58"/>
      <c r="K81" s="58"/>
      <c r="L81" s="60" t="s">
        <v>64</v>
      </c>
    </row>
    <row r="82" spans="1:12">
      <c r="A82" s="56" t="s">
        <v>12</v>
      </c>
      <c r="B82" s="57">
        <f>Rezeptur_Hauptblatt_Produkt_1!B3</f>
        <v>0</v>
      </c>
      <c r="C82" s="58"/>
      <c r="D82" s="58"/>
      <c r="E82" s="58"/>
      <c r="F82" s="58"/>
      <c r="G82" s="58"/>
      <c r="H82" s="58"/>
      <c r="I82" s="58"/>
      <c r="J82" s="58"/>
      <c r="K82" s="58"/>
      <c r="L82" s="58"/>
    </row>
    <row r="83" spans="1:12" ht="4.5" customHeight="1">
      <c r="A83" s="56"/>
      <c r="B83" s="57"/>
      <c r="C83" s="58"/>
      <c r="D83" s="58"/>
      <c r="E83" s="58"/>
      <c r="F83" s="58"/>
      <c r="G83" s="58"/>
      <c r="H83" s="58"/>
      <c r="I83" s="56"/>
      <c r="J83" s="58"/>
      <c r="K83" s="58"/>
      <c r="L83" s="58"/>
    </row>
    <row r="84" spans="1:12" ht="18.75">
      <c r="A84" s="61" t="s">
        <v>50</v>
      </c>
      <c r="B84" s="56"/>
      <c r="C84" s="59" t="s">
        <v>49</v>
      </c>
      <c r="D84" s="293"/>
      <c r="E84" s="293"/>
      <c r="F84" s="293"/>
      <c r="G84" s="58" t="s">
        <v>48</v>
      </c>
      <c r="I84" s="27"/>
      <c r="J84" s="58"/>
      <c r="K84" s="58"/>
      <c r="L84" s="58"/>
    </row>
    <row r="85" spans="1:12" ht="4.5" customHeight="1">
      <c r="A85" s="61"/>
      <c r="B85" s="56"/>
      <c r="C85" s="56"/>
      <c r="D85" s="56"/>
      <c r="E85" s="58"/>
      <c r="F85" s="58"/>
      <c r="G85" s="58"/>
      <c r="H85" s="58"/>
      <c r="I85" s="61"/>
      <c r="J85" s="56"/>
      <c r="K85" s="61"/>
      <c r="L85" s="56"/>
    </row>
    <row r="86" spans="1:12" ht="38.25" customHeight="1">
      <c r="A86" s="288" t="s">
        <v>97</v>
      </c>
      <c r="B86" s="289"/>
      <c r="C86" s="127" t="s">
        <v>66</v>
      </c>
      <c r="D86" s="156" t="s">
        <v>79</v>
      </c>
      <c r="E86" s="156" t="s">
        <v>80</v>
      </c>
      <c r="F86" s="156" t="s">
        <v>81</v>
      </c>
      <c r="G86" s="157" t="s">
        <v>82</v>
      </c>
      <c r="H86" s="58"/>
      <c r="I86" s="299" t="s">
        <v>98</v>
      </c>
      <c r="J86" s="300"/>
      <c r="K86" s="62"/>
      <c r="L86" s="63"/>
    </row>
    <row r="87" spans="1:12">
      <c r="A87" s="295"/>
      <c r="B87" s="296"/>
      <c r="C87" s="211"/>
      <c r="D87" s="212">
        <f>C106</f>
        <v>0</v>
      </c>
      <c r="E87" s="212">
        <f>D106</f>
        <v>0</v>
      </c>
      <c r="F87" s="212">
        <f>E106</f>
        <v>0</v>
      </c>
      <c r="G87" s="212">
        <f>C117</f>
        <v>0</v>
      </c>
      <c r="H87" s="58"/>
      <c r="I87" s="128" t="s">
        <v>67</v>
      </c>
      <c r="J87" s="58"/>
      <c r="K87" s="242"/>
      <c r="L87" s="146" t="s">
        <v>68</v>
      </c>
    </row>
    <row r="88" spans="1:12" ht="15.75">
      <c r="A88" s="159"/>
      <c r="B88" s="58"/>
      <c r="C88" s="160"/>
      <c r="D88" s="160"/>
      <c r="E88" s="160"/>
      <c r="F88" s="160"/>
      <c r="G88" s="161"/>
      <c r="H88" s="58"/>
      <c r="I88" s="66"/>
      <c r="J88" s="58"/>
      <c r="K88" s="58"/>
      <c r="L88" s="58"/>
    </row>
    <row r="89" spans="1:12">
      <c r="A89" s="65" t="s">
        <v>37</v>
      </c>
      <c r="B89" s="58"/>
      <c r="C89" s="211"/>
      <c r="D89" s="58" t="s">
        <v>31</v>
      </c>
      <c r="F89" s="58"/>
      <c r="G89" s="64"/>
      <c r="H89" s="58"/>
      <c r="I89" s="307" t="s">
        <v>35</v>
      </c>
      <c r="J89" s="308"/>
      <c r="K89" s="145">
        <f>IF(K91="innerhalb",K120,L120)</f>
        <v>0</v>
      </c>
      <c r="L89" s="64"/>
    </row>
    <row r="90" spans="1:12" ht="26.25" customHeight="1">
      <c r="A90" s="290" t="s">
        <v>131</v>
      </c>
      <c r="B90" s="291"/>
      <c r="C90" s="291"/>
      <c r="D90" s="291"/>
      <c r="E90" s="291"/>
      <c r="F90" s="291"/>
      <c r="G90" s="292"/>
      <c r="H90" s="58"/>
      <c r="I90" s="304" t="s">
        <v>108</v>
      </c>
      <c r="J90" s="305"/>
      <c r="K90" s="305"/>
      <c r="L90" s="306"/>
    </row>
    <row r="91" spans="1:12" ht="12.75" customHeight="1">
      <c r="A91" s="140"/>
      <c r="B91" s="70"/>
      <c r="C91" s="70"/>
      <c r="D91" s="70"/>
      <c r="E91" s="70"/>
      <c r="F91" s="70"/>
      <c r="G91" s="71"/>
      <c r="H91" s="58"/>
      <c r="I91" s="65" t="s">
        <v>86</v>
      </c>
      <c r="J91" s="58"/>
      <c r="K91" s="139" t="s">
        <v>3</v>
      </c>
      <c r="L91" s="133" t="s">
        <v>69</v>
      </c>
    </row>
    <row r="92" spans="1:12">
      <c r="A92" s="66"/>
      <c r="B92" s="58"/>
      <c r="C92" s="297"/>
      <c r="D92" s="297"/>
      <c r="E92" s="297"/>
      <c r="F92" s="68"/>
      <c r="G92" s="64"/>
      <c r="H92" s="58"/>
      <c r="I92" s="73"/>
      <c r="J92" s="74"/>
      <c r="K92" s="74"/>
      <c r="L92" s="69"/>
    </row>
    <row r="93" spans="1:12" ht="63.75">
      <c r="A93" s="75" t="s">
        <v>78</v>
      </c>
      <c r="B93" s="67"/>
      <c r="C93" s="76" t="s">
        <v>5</v>
      </c>
      <c r="D93" s="76" t="s">
        <v>6</v>
      </c>
      <c r="E93" s="76" t="s">
        <v>21</v>
      </c>
      <c r="F93" s="76" t="s">
        <v>157</v>
      </c>
      <c r="G93" s="76" t="s">
        <v>158</v>
      </c>
      <c r="H93" s="58"/>
      <c r="I93" s="77" t="s">
        <v>32</v>
      </c>
      <c r="J93" s="78" t="s">
        <v>38</v>
      </c>
      <c r="K93" s="78" t="s">
        <v>39</v>
      </c>
      <c r="L93" s="78" t="s">
        <v>40</v>
      </c>
    </row>
    <row r="94" spans="1:12">
      <c r="A94" s="286"/>
      <c r="B94" s="287"/>
      <c r="C94" s="211"/>
      <c r="D94" s="211"/>
      <c r="E94" s="211"/>
      <c r="F94" s="273" t="e">
        <f>SUM(C94:E94)/SUM($C$105:$E$105)</f>
        <v>#DIV/0!</v>
      </c>
      <c r="G94" s="273" t="e">
        <f>SUM(C94:E94)/$C$89*$C$87/Rezeptur_Hauptblatt_Produkt_1!$G$32</f>
        <v>#DIV/0!</v>
      </c>
      <c r="H94" s="58"/>
      <c r="I94" s="79">
        <f t="shared" ref="I94:I104" si="10">A94</f>
        <v>0</v>
      </c>
      <c r="J94" s="274"/>
      <c r="K94" s="80">
        <f>SUM(C94:E94)*J94</f>
        <v>0</v>
      </c>
      <c r="L94" s="80">
        <f t="shared" ref="L94:L104" si="11">C94*J94</f>
        <v>0</v>
      </c>
    </row>
    <row r="95" spans="1:12" ht="12.75" customHeight="1">
      <c r="A95" s="286"/>
      <c r="B95" s="287"/>
      <c r="C95" s="211"/>
      <c r="D95" s="211"/>
      <c r="E95" s="211"/>
      <c r="F95" s="273" t="e">
        <f t="shared" ref="F95:F103" si="12">SUM(C95:E95)/SUM($C$105:$E$105)</f>
        <v>#DIV/0!</v>
      </c>
      <c r="G95" s="273" t="e">
        <f>SUM(C95:E95)/$C$89*$C$87/Rezeptur_Hauptblatt_Produkt_1!$G$32</f>
        <v>#DIV/0!</v>
      </c>
      <c r="H95" s="58"/>
      <c r="I95" s="79">
        <f t="shared" si="10"/>
        <v>0</v>
      </c>
      <c r="J95" s="274"/>
      <c r="K95" s="80">
        <f t="shared" ref="K95:K104" si="13">SUM(C95:E95)*J95</f>
        <v>0</v>
      </c>
      <c r="L95" s="80">
        <f t="shared" si="11"/>
        <v>0</v>
      </c>
    </row>
    <row r="96" spans="1:12" ht="12.75" customHeight="1">
      <c r="A96" s="294"/>
      <c r="B96" s="287"/>
      <c r="C96" s="211"/>
      <c r="D96" s="211"/>
      <c r="E96" s="211"/>
      <c r="F96" s="273" t="e">
        <f t="shared" si="12"/>
        <v>#DIV/0!</v>
      </c>
      <c r="G96" s="273" t="e">
        <f>SUM(C96:E96)/$C$89*$C$87/Rezeptur_Hauptblatt_Produkt_1!$G$32</f>
        <v>#DIV/0!</v>
      </c>
      <c r="H96" s="58"/>
      <c r="I96" s="79">
        <f t="shared" si="10"/>
        <v>0</v>
      </c>
      <c r="J96" s="274"/>
      <c r="K96" s="80">
        <f t="shared" si="13"/>
        <v>0</v>
      </c>
      <c r="L96" s="80">
        <f t="shared" si="11"/>
        <v>0</v>
      </c>
    </row>
    <row r="97" spans="1:12">
      <c r="A97" s="286"/>
      <c r="B97" s="287"/>
      <c r="C97" s="211"/>
      <c r="D97" s="211"/>
      <c r="E97" s="211"/>
      <c r="F97" s="273" t="e">
        <f t="shared" si="12"/>
        <v>#DIV/0!</v>
      </c>
      <c r="G97" s="273" t="e">
        <f>SUM(C97:E97)/$C$89*$C$87/Rezeptur_Hauptblatt_Produkt_1!$G$32</f>
        <v>#DIV/0!</v>
      </c>
      <c r="H97" s="58"/>
      <c r="I97" s="79">
        <f t="shared" si="10"/>
        <v>0</v>
      </c>
      <c r="J97" s="274"/>
      <c r="K97" s="80">
        <f t="shared" si="13"/>
        <v>0</v>
      </c>
      <c r="L97" s="80">
        <f t="shared" si="11"/>
        <v>0</v>
      </c>
    </row>
    <row r="98" spans="1:12">
      <c r="A98" s="286"/>
      <c r="B98" s="287"/>
      <c r="C98" s="211"/>
      <c r="D98" s="211"/>
      <c r="E98" s="211"/>
      <c r="F98" s="273" t="e">
        <f t="shared" si="12"/>
        <v>#DIV/0!</v>
      </c>
      <c r="G98" s="273" t="e">
        <f>SUM(C98:E98)/$C$89*$C$87/Rezeptur_Hauptblatt_Produkt_1!$G$32</f>
        <v>#DIV/0!</v>
      </c>
      <c r="H98" s="58"/>
      <c r="I98" s="79">
        <f t="shared" si="10"/>
        <v>0</v>
      </c>
      <c r="J98" s="274"/>
      <c r="K98" s="80">
        <f t="shared" si="13"/>
        <v>0</v>
      </c>
      <c r="L98" s="80">
        <f t="shared" si="11"/>
        <v>0</v>
      </c>
    </row>
    <row r="99" spans="1:12">
      <c r="A99" s="286"/>
      <c r="B99" s="287"/>
      <c r="C99" s="211"/>
      <c r="D99" s="211"/>
      <c r="E99" s="211"/>
      <c r="F99" s="273" t="e">
        <f t="shared" si="12"/>
        <v>#DIV/0!</v>
      </c>
      <c r="G99" s="273" t="e">
        <f>SUM(C99:E99)/$C$89*$C$87/Rezeptur_Hauptblatt_Produkt_1!$G$32</f>
        <v>#DIV/0!</v>
      </c>
      <c r="H99" s="58"/>
      <c r="I99" s="79">
        <f t="shared" si="10"/>
        <v>0</v>
      </c>
      <c r="J99" s="274"/>
      <c r="K99" s="80">
        <f t="shared" si="13"/>
        <v>0</v>
      </c>
      <c r="L99" s="80">
        <f t="shared" si="11"/>
        <v>0</v>
      </c>
    </row>
    <row r="100" spans="1:12">
      <c r="A100" s="286"/>
      <c r="B100" s="287"/>
      <c r="C100" s="211"/>
      <c r="D100" s="211"/>
      <c r="E100" s="211"/>
      <c r="F100" s="273" t="e">
        <f t="shared" si="12"/>
        <v>#DIV/0!</v>
      </c>
      <c r="G100" s="273" t="e">
        <f>SUM(C100:E100)/$C$89*$C$87/Rezeptur_Hauptblatt_Produkt_1!$G$32</f>
        <v>#DIV/0!</v>
      </c>
      <c r="H100" s="58"/>
      <c r="I100" s="79">
        <f t="shared" si="10"/>
        <v>0</v>
      </c>
      <c r="J100" s="274"/>
      <c r="K100" s="80">
        <f t="shared" si="13"/>
        <v>0</v>
      </c>
      <c r="L100" s="80">
        <f t="shared" si="11"/>
        <v>0</v>
      </c>
    </row>
    <row r="101" spans="1:12">
      <c r="A101" s="286"/>
      <c r="B101" s="287"/>
      <c r="C101" s="211"/>
      <c r="D101" s="211"/>
      <c r="E101" s="211"/>
      <c r="F101" s="273" t="e">
        <f t="shared" si="12"/>
        <v>#DIV/0!</v>
      </c>
      <c r="G101" s="273" t="e">
        <f>SUM(C101:E101)/$C$89*$C$87/Rezeptur_Hauptblatt_Produkt_1!$G$32</f>
        <v>#DIV/0!</v>
      </c>
      <c r="H101" s="58"/>
      <c r="I101" s="79">
        <f t="shared" si="10"/>
        <v>0</v>
      </c>
      <c r="J101" s="274"/>
      <c r="K101" s="80">
        <f t="shared" si="13"/>
        <v>0</v>
      </c>
      <c r="L101" s="80">
        <f t="shared" si="11"/>
        <v>0</v>
      </c>
    </row>
    <row r="102" spans="1:12">
      <c r="A102" s="286"/>
      <c r="B102" s="287"/>
      <c r="C102" s="211"/>
      <c r="D102" s="211"/>
      <c r="E102" s="211"/>
      <c r="F102" s="273" t="e">
        <f t="shared" si="12"/>
        <v>#DIV/0!</v>
      </c>
      <c r="G102" s="273" t="e">
        <f>SUM(C102:E102)/$C$89*$C$87/Rezeptur_Hauptblatt_Produkt_1!$G$32</f>
        <v>#DIV/0!</v>
      </c>
      <c r="H102" s="58"/>
      <c r="I102" s="79">
        <f t="shared" si="10"/>
        <v>0</v>
      </c>
      <c r="J102" s="274"/>
      <c r="K102" s="80">
        <f t="shared" si="13"/>
        <v>0</v>
      </c>
      <c r="L102" s="80">
        <f t="shared" si="11"/>
        <v>0</v>
      </c>
    </row>
    <row r="103" spans="1:12">
      <c r="A103" s="286"/>
      <c r="B103" s="287"/>
      <c r="C103" s="211"/>
      <c r="D103" s="211"/>
      <c r="E103" s="211"/>
      <c r="F103" s="273" t="e">
        <f t="shared" si="12"/>
        <v>#DIV/0!</v>
      </c>
      <c r="G103" s="273" t="e">
        <f>SUM(C103:E103)/$C$89*$C$87/Rezeptur_Hauptblatt_Produkt_1!$G$32</f>
        <v>#DIV/0!</v>
      </c>
      <c r="H103" s="58"/>
      <c r="I103" s="79">
        <f t="shared" si="10"/>
        <v>0</v>
      </c>
      <c r="J103" s="274"/>
      <c r="K103" s="80">
        <f t="shared" si="13"/>
        <v>0</v>
      </c>
      <c r="L103" s="80">
        <f t="shared" si="11"/>
        <v>0</v>
      </c>
    </row>
    <row r="104" spans="1:12">
      <c r="A104" s="286"/>
      <c r="B104" s="287"/>
      <c r="C104" s="211"/>
      <c r="D104" s="211"/>
      <c r="E104" s="211"/>
      <c r="F104" s="273" t="e">
        <f>SUM(C104:E104)/SUM($C$105:$E$105)</f>
        <v>#DIV/0!</v>
      </c>
      <c r="G104" s="273" t="e">
        <f>SUM(C104:E104)/$C$89*$C$87/Rezeptur_Hauptblatt_Produkt_1!$G$32</f>
        <v>#DIV/0!</v>
      </c>
      <c r="H104" s="58"/>
      <c r="I104" s="79">
        <f t="shared" si="10"/>
        <v>0</v>
      </c>
      <c r="J104" s="274"/>
      <c r="K104" s="80">
        <f t="shared" si="13"/>
        <v>0</v>
      </c>
      <c r="L104" s="80">
        <f t="shared" si="11"/>
        <v>0</v>
      </c>
    </row>
    <row r="105" spans="1:12">
      <c r="A105" s="81" t="s">
        <v>52</v>
      </c>
      <c r="B105" s="82"/>
      <c r="C105" s="212">
        <f>SUM(C94:C104)</f>
        <v>0</v>
      </c>
      <c r="D105" s="212">
        <f>SUM(D94:D104)</f>
        <v>0</v>
      </c>
      <c r="E105" s="212">
        <f>SUM(E94:E104)</f>
        <v>0</v>
      </c>
      <c r="F105" s="273" t="e">
        <f>SUM(C105:E105)/SUM(C105:E105)</f>
        <v>#DIV/0!</v>
      </c>
      <c r="G105" s="273" t="e">
        <f>SUM(G94:G104)</f>
        <v>#DIV/0!</v>
      </c>
      <c r="H105" s="58"/>
      <c r="I105" s="83" t="s">
        <v>55</v>
      </c>
      <c r="J105" s="84"/>
      <c r="K105" s="85">
        <f>SUM(K94:K104)</f>
        <v>0</v>
      </c>
      <c r="L105" s="134">
        <f>SUM(L94:L104)</f>
        <v>0</v>
      </c>
    </row>
    <row r="106" spans="1:12">
      <c r="A106" s="86" t="s">
        <v>56</v>
      </c>
      <c r="B106" s="87"/>
      <c r="C106" s="213">
        <f>IF(C105&gt;0,$C$87/$C$89*C105,C105)</f>
        <v>0</v>
      </c>
      <c r="D106" s="213">
        <f>IF(D105&gt;0,$C$87/$C$89*D105,D105)</f>
        <v>0</v>
      </c>
      <c r="E106" s="213">
        <f t="shared" ref="E106" si="14">IF(E105&gt;0,$C$87/$C$89*E105,E105)</f>
        <v>0</v>
      </c>
      <c r="F106" s="58"/>
      <c r="G106" s="64"/>
      <c r="H106" s="58"/>
      <c r="I106" s="66"/>
      <c r="J106" s="58"/>
      <c r="K106" s="58"/>
      <c r="L106" s="64"/>
    </row>
    <row r="107" spans="1:12" ht="15.75">
      <c r="A107" s="88"/>
      <c r="B107" s="89"/>
      <c r="C107" s="89"/>
      <c r="D107" s="89"/>
      <c r="E107" s="90"/>
      <c r="F107" s="90"/>
      <c r="G107" s="91"/>
      <c r="H107" s="90"/>
      <c r="I107" s="92" t="s">
        <v>42</v>
      </c>
      <c r="J107" s="93"/>
      <c r="K107" s="309" t="s">
        <v>75</v>
      </c>
      <c r="L107" s="310"/>
    </row>
    <row r="108" spans="1:12">
      <c r="A108" s="65"/>
      <c r="B108" s="67"/>
      <c r="C108" s="99"/>
      <c r="D108" s="58"/>
      <c r="E108" s="90"/>
      <c r="F108" s="90"/>
      <c r="G108" s="91"/>
      <c r="H108" s="58"/>
      <c r="I108" s="66"/>
      <c r="J108" s="58"/>
      <c r="K108" s="311"/>
      <c r="L108" s="312"/>
    </row>
    <row r="109" spans="1:12">
      <c r="A109" s="65" t="s">
        <v>9</v>
      </c>
      <c r="B109" s="67"/>
      <c r="C109" s="94" t="s">
        <v>2</v>
      </c>
      <c r="D109" s="58"/>
      <c r="E109" s="90"/>
      <c r="F109" s="90"/>
      <c r="G109" s="91"/>
      <c r="H109" s="90"/>
      <c r="I109" s="96"/>
      <c r="J109" s="97"/>
      <c r="K109" s="98" t="s">
        <v>83</v>
      </c>
      <c r="L109" s="98" t="s">
        <v>3</v>
      </c>
    </row>
    <row r="110" spans="1:12" ht="15.75" customHeight="1">
      <c r="A110" s="206"/>
      <c r="B110" s="4"/>
      <c r="C110" s="211"/>
      <c r="D110" s="58"/>
      <c r="E110" s="90"/>
      <c r="F110" s="90"/>
      <c r="G110" s="91"/>
      <c r="H110" s="90"/>
      <c r="I110" s="143" t="s">
        <v>43</v>
      </c>
      <c r="J110" s="126"/>
      <c r="K110" s="101">
        <f>(IF(K91="innerhalb",K87*D119,0))</f>
        <v>0</v>
      </c>
      <c r="L110" s="98"/>
    </row>
    <row r="111" spans="1:12">
      <c r="A111" s="206"/>
      <c r="B111" s="4"/>
      <c r="C111" s="211"/>
      <c r="D111" s="58"/>
      <c r="E111" s="90"/>
      <c r="F111" s="90"/>
      <c r="G111" s="91"/>
      <c r="H111" s="90"/>
      <c r="I111" s="102" t="s">
        <v>44</v>
      </c>
      <c r="J111" s="58"/>
      <c r="K111" s="101">
        <f>(IF(K91="innerhalb",-K105,0))</f>
        <v>0</v>
      </c>
      <c r="L111" s="103"/>
    </row>
    <row r="112" spans="1:12">
      <c r="A112" s="206"/>
      <c r="B112" s="4"/>
      <c r="C112" s="211"/>
      <c r="D112" s="58"/>
      <c r="E112" s="90"/>
      <c r="F112" s="90"/>
      <c r="G112" s="91"/>
      <c r="H112" s="90"/>
      <c r="I112" s="96"/>
      <c r="J112" s="100"/>
      <c r="K112" s="72"/>
      <c r="L112" s="72"/>
    </row>
    <row r="113" spans="1:12">
      <c r="A113" s="206"/>
      <c r="B113" s="4"/>
      <c r="C113" s="211"/>
      <c r="D113" s="58"/>
      <c r="E113" s="90"/>
      <c r="F113" s="90"/>
      <c r="G113" s="91"/>
      <c r="H113" s="90"/>
      <c r="I113" s="295" t="s">
        <v>76</v>
      </c>
      <c r="J113" s="298"/>
      <c r="K113" s="72"/>
      <c r="L113" s="72"/>
    </row>
    <row r="114" spans="1:12" ht="15.75" customHeight="1">
      <c r="A114" s="206"/>
      <c r="B114" s="4"/>
      <c r="C114" s="211"/>
      <c r="D114" s="58"/>
      <c r="E114" s="90"/>
      <c r="F114" s="90"/>
      <c r="G114" s="91"/>
      <c r="H114" s="90"/>
      <c r="I114" s="295"/>
      <c r="J114" s="298"/>
      <c r="K114" s="104"/>
      <c r="L114" s="104"/>
    </row>
    <row r="115" spans="1:12">
      <c r="A115" s="206"/>
      <c r="B115" s="4"/>
      <c r="C115" s="211"/>
      <c r="D115" s="58"/>
      <c r="E115" s="90"/>
      <c r="F115" s="90"/>
      <c r="G115" s="91"/>
      <c r="H115" s="90"/>
      <c r="I115" s="144" t="s">
        <v>45</v>
      </c>
      <c r="J115" s="58"/>
      <c r="K115" s="2"/>
      <c r="L115" s="2"/>
    </row>
    <row r="116" spans="1:12">
      <c r="A116" s="105" t="s">
        <v>14</v>
      </c>
      <c r="B116" s="82"/>
      <c r="C116" s="212">
        <f>SUM(C110:C115)</f>
        <v>0</v>
      </c>
      <c r="D116" s="58"/>
      <c r="E116" s="90"/>
      <c r="F116" s="90"/>
      <c r="G116" s="91"/>
      <c r="H116" s="90"/>
      <c r="I116" s="144" t="s">
        <v>46</v>
      </c>
      <c r="J116" s="58"/>
      <c r="K116" s="2"/>
      <c r="L116" s="2"/>
    </row>
    <row r="117" spans="1:12">
      <c r="A117" s="86" t="s">
        <v>56</v>
      </c>
      <c r="B117" s="87"/>
      <c r="C117" s="213">
        <f>IF(C116&gt;0,$C$87/$C$89*C116,C116)</f>
        <v>0</v>
      </c>
      <c r="D117" s="58"/>
      <c r="E117" s="90"/>
      <c r="F117" s="90"/>
      <c r="G117" s="91"/>
      <c r="H117" s="90"/>
      <c r="I117" s="144" t="s">
        <v>47</v>
      </c>
      <c r="J117" s="58"/>
      <c r="K117" s="101">
        <f>(IF(K91="innerhalb",L105,0))</f>
        <v>0</v>
      </c>
      <c r="L117" s="80">
        <f>IF(K91="ausserhalb",SUM(L94:L104),0)</f>
        <v>0</v>
      </c>
    </row>
    <row r="118" spans="1:12" ht="4.5" customHeight="1">
      <c r="A118" s="66"/>
      <c r="B118" s="58"/>
      <c r="C118" s="106"/>
      <c r="D118" s="58"/>
      <c r="E118" s="58"/>
      <c r="F118" s="58"/>
      <c r="G118" s="91"/>
      <c r="H118" s="90"/>
      <c r="I118" s="66"/>
      <c r="J118" s="58"/>
      <c r="K118" s="58"/>
      <c r="L118" s="64"/>
    </row>
    <row r="119" spans="1:12">
      <c r="A119" s="94" t="s">
        <v>27</v>
      </c>
      <c r="B119" s="95"/>
      <c r="D119" s="214">
        <f>SUM(C105:E105)+C116</f>
        <v>0</v>
      </c>
      <c r="E119" s="65" t="str">
        <f>IF(D119=C89,"Total Prüfmenge stimmt überein","Fehler im Total der Zutaten")</f>
        <v>Total Prüfmenge stimmt überein</v>
      </c>
      <c r="F119" s="58"/>
      <c r="G119" s="91"/>
      <c r="H119" s="90"/>
      <c r="I119" s="107" t="s">
        <v>41</v>
      </c>
      <c r="J119" s="58"/>
      <c r="K119" s="80">
        <f>IF(K91="innerhalb",K110+K111+SUM(K115:K116)+K117,0)</f>
        <v>0</v>
      </c>
      <c r="L119" s="80">
        <f>IF(K91="ausserhalb",SUM(L115:L116)+L117,0)</f>
        <v>0</v>
      </c>
    </row>
    <row r="120" spans="1:12">
      <c r="A120" s="94" t="s">
        <v>8</v>
      </c>
      <c r="B120" s="141"/>
      <c r="C120" s="68"/>
      <c r="D120" s="68"/>
      <c r="E120" s="68"/>
      <c r="F120" s="69"/>
      <c r="G120" s="132">
        <f>IF(SUM(C105:E105)&gt;0,SUM(C105)/SUM(C105:E105),0)</f>
        <v>0</v>
      </c>
      <c r="H120" s="90"/>
      <c r="I120" s="155" t="s">
        <v>13</v>
      </c>
      <c r="J120" s="108"/>
      <c r="K120" s="109">
        <f>IF(D119&gt;0,IF($K$91="innerhalb",K119/(K110),0),0)</f>
        <v>0</v>
      </c>
      <c r="L120" s="109">
        <f>IF(D119&gt;0,IF(K91="ausserhalb",L119/(K87*D119),0),0)</f>
        <v>0</v>
      </c>
    </row>
    <row r="126" spans="1:12">
      <c r="A126" s="187" t="s">
        <v>101</v>
      </c>
    </row>
    <row r="127" spans="1:12">
      <c r="A127" s="170" t="s">
        <v>84</v>
      </c>
    </row>
    <row r="128" spans="1:12">
      <c r="A128" s="188" t="s">
        <v>102</v>
      </c>
    </row>
    <row r="129" spans="1:1">
      <c r="A129" s="188" t="s">
        <v>103</v>
      </c>
    </row>
    <row r="130" spans="1:1">
      <c r="A130" s="169" t="s">
        <v>127</v>
      </c>
    </row>
    <row r="131" spans="1:1">
      <c r="A131" s="188" t="s">
        <v>104</v>
      </c>
    </row>
    <row r="132" spans="1:1">
      <c r="A132" s="169" t="s">
        <v>148</v>
      </c>
    </row>
    <row r="133" spans="1:1">
      <c r="A133" s="169" t="s">
        <v>107</v>
      </c>
    </row>
    <row r="134" spans="1:1">
      <c r="A134" s="169"/>
    </row>
    <row r="135" spans="1:1">
      <c r="A135" s="170" t="s">
        <v>105</v>
      </c>
    </row>
    <row r="136" spans="1:1">
      <c r="A136" s="169" t="s">
        <v>106</v>
      </c>
    </row>
    <row r="137" spans="1:1">
      <c r="A137" s="169" t="s">
        <v>109</v>
      </c>
    </row>
    <row r="138" spans="1:1">
      <c r="A138" s="169" t="s">
        <v>110</v>
      </c>
    </row>
    <row r="139" spans="1:1">
      <c r="A139" s="169" t="s">
        <v>111</v>
      </c>
    </row>
    <row r="140" spans="1:1">
      <c r="A140" s="169" t="s">
        <v>154</v>
      </c>
    </row>
    <row r="141" spans="1:1">
      <c r="A141" s="169" t="s">
        <v>114</v>
      </c>
    </row>
  </sheetData>
  <sheetProtection algorithmName="SHA-512" hashValue="q4p3z2ZWVFf2P4Bm2XzQJT8BoZuZL7MIPVGZCVGBZLinRKySE4oYUjNGxXkt9Yj734i37U2660hKQhBoFinxHA==" saltValue="9E5AWlVZvRZztjWt5XoSng==" spinCount="100000" sheet="1" objects="1" scenarios="1" formatCells="0" formatColumns="0" formatRows="0" insertColumns="0" insertRows="0" insertHyperlinks="0" deleteColumns="0" deleteRows="0" sort="0" autoFilter="0" pivotTables="0"/>
  <customSheetViews>
    <customSheetView guid="{BFF33017-02EE-4CCA-AE97-E3A6E8B73CD9}" fitToPage="1">
      <selection activeCell="A6" sqref="A6:B6"/>
      <rowBreaks count="2" manualBreakCount="2">
        <brk id="41" max="11" man="1"/>
        <brk id="82" max="11" man="1"/>
      </rowBreaks>
      <pageMargins left="0.59055118110236227" right="0.35433070866141736" top="0.43307086614173229" bottom="0.39370078740157483" header="0.19685039370078741" footer="0.19685039370078741"/>
      <pageSetup paperSize="9" scale="86" fitToHeight="0" orientation="landscape" r:id="rId1"/>
      <headerFooter>
        <oddFooter>&amp;L&amp;"Calibri,Standard"&amp;K000000Verein Schweizer Regionalprodukte&amp;C&amp;"Calibri,Standard"&amp;K000000Rezeptur- und Wertschöpfungsprüfung&amp;R&amp;"Calibri,Standard"&amp;K000000Version 2.3, letzte Änderung:26.09.2017</oddFooter>
      </headerFooter>
    </customSheetView>
  </customSheetViews>
  <mergeCells count="65">
    <mergeCell ref="A104:B104"/>
    <mergeCell ref="A60:B60"/>
    <mergeCell ref="A63:B63"/>
    <mergeCell ref="A64:B64"/>
    <mergeCell ref="A87:B87"/>
    <mergeCell ref="A97:B97"/>
    <mergeCell ref="A98:B98"/>
    <mergeCell ref="A99:B99"/>
    <mergeCell ref="A94:B94"/>
    <mergeCell ref="A95:B95"/>
    <mergeCell ref="A96:B96"/>
    <mergeCell ref="A100:B100"/>
    <mergeCell ref="K67:L68"/>
    <mergeCell ref="I73:J74"/>
    <mergeCell ref="I89:J89"/>
    <mergeCell ref="I90:L90"/>
    <mergeCell ref="I52:L52"/>
    <mergeCell ref="A22:B22"/>
    <mergeCell ref="I113:J114"/>
    <mergeCell ref="I6:J6"/>
    <mergeCell ref="I46:J46"/>
    <mergeCell ref="I86:J86"/>
    <mergeCell ref="I12:L12"/>
    <mergeCell ref="I10:L10"/>
    <mergeCell ref="I49:J49"/>
    <mergeCell ref="I50:L50"/>
    <mergeCell ref="K27:L28"/>
    <mergeCell ref="I33:J34"/>
    <mergeCell ref="I9:J9"/>
    <mergeCell ref="A90:G90"/>
    <mergeCell ref="C92:E92"/>
    <mergeCell ref="A59:B59"/>
    <mergeCell ref="K107:L108"/>
    <mergeCell ref="A54:B54"/>
    <mergeCell ref="A101:B101"/>
    <mergeCell ref="A102:B102"/>
    <mergeCell ref="A103:B103"/>
    <mergeCell ref="D4:F4"/>
    <mergeCell ref="A7:B7"/>
    <mergeCell ref="A10:G10"/>
    <mergeCell ref="C12:E12"/>
    <mergeCell ref="A14:B14"/>
    <mergeCell ref="A15:B15"/>
    <mergeCell ref="A16:B16"/>
    <mergeCell ref="A17:B17"/>
    <mergeCell ref="A18:B18"/>
    <mergeCell ref="A19:B19"/>
    <mergeCell ref="A20:B20"/>
    <mergeCell ref="A21:B21"/>
    <mergeCell ref="A55:B55"/>
    <mergeCell ref="A23:B23"/>
    <mergeCell ref="A6:B6"/>
    <mergeCell ref="A46:B46"/>
    <mergeCell ref="A86:B86"/>
    <mergeCell ref="A50:G50"/>
    <mergeCell ref="A24:B24"/>
    <mergeCell ref="A57:B57"/>
    <mergeCell ref="A58:B58"/>
    <mergeCell ref="A61:B61"/>
    <mergeCell ref="A62:B62"/>
    <mergeCell ref="D84:F84"/>
    <mergeCell ref="A56:B56"/>
    <mergeCell ref="D44:F44"/>
    <mergeCell ref="A47:B47"/>
    <mergeCell ref="C52:E52"/>
  </mergeCells>
  <phoneticPr fontId="1" type="noConversion"/>
  <conditionalFormatting sqref="A36:H38 A76:H77 A116:H117 A121:L141 A1:L35 A42:L75 A81:L115">
    <cfRule type="expression" dxfId="11" priority="1">
      <formula>CELL(“Schutz”,A1048574)=0</formula>
    </cfRule>
  </conditionalFormatting>
  <conditionalFormatting sqref="I36:L37 A39:H40 I76:L77 A78:H79 I116:L117 A118:H119">
    <cfRule type="expression" dxfId="10" priority="8">
      <formula>CELL(“Schutz”,A34)=0</formula>
    </cfRule>
  </conditionalFormatting>
  <conditionalFormatting sqref="I39:L40">
    <cfRule type="expression" dxfId="9" priority="9">
      <formula>CELL(“Schutz”,I36)=0</formula>
    </cfRule>
  </conditionalFormatting>
  <conditionalFormatting sqref="A41:L41 I78:L78 A80:H80 I118:L118 A120:H120">
    <cfRule type="expression" dxfId="8" priority="10">
      <formula>CELL(“Schutz”,#REF!)=0</formula>
    </cfRule>
  </conditionalFormatting>
  <conditionalFormatting sqref="I79:L80">
    <cfRule type="expression" dxfId="7" priority="14">
      <formula>CELL(“Schutz”,I76)=0</formula>
    </cfRule>
  </conditionalFormatting>
  <conditionalFormatting sqref="I119:L120">
    <cfRule type="expression" dxfId="6" priority="18">
      <formula>CELL(“Schutz”,I116)=0</formula>
    </cfRule>
  </conditionalFormatting>
  <dataValidations count="1">
    <dataValidation type="list" allowBlank="1" showInputMessage="1" showErrorMessage="1" sqref="K11 K51 K91" xr:uid="{00000000-0002-0000-0100-000000000000}">
      <formula1>$K$29:$L$29</formula1>
    </dataValidation>
  </dataValidations>
  <pageMargins left="0.51181102362204722" right="0.27559055118110237" top="0.62992125984251968" bottom="0.47244094488188981" header="0.19685039370078741" footer="0.31496062992125984"/>
  <pageSetup paperSize="9" scale="86" fitToHeight="0" orientation="landscape" r:id="rId2"/>
  <headerFooter>
    <oddFooter>&amp;L&amp;"Calibri,Standard"&amp;8&amp;K000000Verein Schweizer Regionalprodukte&amp;C&amp;"Calibri,Standard"&amp;8&amp;K000000Rezeptur- und Wertschöpfungsprüfung&amp;R&amp;"Calibri,Standard"&amp;8&amp;K000000Version 2.4, letzte Änderung: 21.1.2019</oddFooter>
  </headerFooter>
  <rowBreaks count="2" manualBreakCount="2">
    <brk id="40" max="11" man="1"/>
    <brk id="80" max="11" man="1"/>
  </rowBreaks>
  <extLst>
    <ext xmlns:mx="http://schemas.microsoft.com/office/mac/excel/2008/main" uri="{64002731-A6B0-56B0-2670-7721B7C09600}">
      <mx:PLV Mode="1" OnePage="0" WScale="9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A1:F30"/>
  <sheetViews>
    <sheetView zoomScaleNormal="100" zoomScalePageLayoutView="110" workbookViewId="0">
      <selection activeCell="C6" sqref="C6"/>
    </sheetView>
  </sheetViews>
  <sheetFormatPr baseColWidth="10" defaultColWidth="9.140625" defaultRowHeight="12.75"/>
  <cols>
    <col min="1" max="1" width="42.140625" style="1" customWidth="1"/>
    <col min="2" max="2" width="20" style="1" customWidth="1"/>
    <col min="3" max="3" width="9.42578125" style="1" customWidth="1"/>
    <col min="4" max="4" width="8.42578125" style="1" customWidth="1"/>
    <col min="5" max="5" width="36" style="1" customWidth="1"/>
    <col min="6" max="16384" width="9.140625" style="1"/>
  </cols>
  <sheetData>
    <row r="1" spans="1:5">
      <c r="A1" s="5" t="s">
        <v>0</v>
      </c>
      <c r="B1" s="6">
        <f>Rezeptur_Hauptblatt_Produkt_1!B1</f>
        <v>0</v>
      </c>
      <c r="C1" s="6"/>
      <c r="D1" s="7"/>
      <c r="E1" s="167" t="s">
        <v>64</v>
      </c>
    </row>
    <row r="2" spans="1:5">
      <c r="D2" s="3"/>
      <c r="E2" s="1" t="s">
        <v>147</v>
      </c>
    </row>
    <row r="3" spans="1:5">
      <c r="A3" s="5" t="s">
        <v>1</v>
      </c>
      <c r="B3" s="6">
        <f>Rezeptur_Hauptblatt_Produkt_1!B3</f>
        <v>0</v>
      </c>
      <c r="C3" s="8"/>
      <c r="D3" s="3"/>
      <c r="E3" s="9">
        <f>Rezeptur_Hauptblatt_Produkt_1!B6</f>
        <v>0</v>
      </c>
    </row>
    <row r="4" spans="1:5" ht="7.35" customHeight="1"/>
    <row r="5" spans="1:5" s="14" customFormat="1" ht="27" customHeight="1">
      <c r="A5" s="10" t="s">
        <v>15</v>
      </c>
      <c r="B5" s="11"/>
      <c r="C5" s="12" t="s">
        <v>145</v>
      </c>
      <c r="D5" s="152" t="s">
        <v>88</v>
      </c>
      <c r="E5" s="13" t="s">
        <v>16</v>
      </c>
    </row>
    <row r="6" spans="1:5" s="16" customFormat="1" ht="42" customHeight="1">
      <c r="A6" s="320" t="s">
        <v>23</v>
      </c>
      <c r="B6" s="321"/>
      <c r="C6" s="197"/>
      <c r="D6" s="15" t="e">
        <f>C6/$C$6</f>
        <v>#DIV/0!</v>
      </c>
      <c r="E6" s="207"/>
    </row>
    <row r="7" spans="1:5" ht="15">
      <c r="A7" s="318" t="s">
        <v>28</v>
      </c>
      <c r="B7" s="322"/>
      <c r="C7" s="272">
        <f>-SUM(Rezeptur_Hauptblatt_Produkt_1!H31)+SUM(Rezeptur_Hauptblatt_Produkt_1!H28:H30)</f>
        <v>0</v>
      </c>
      <c r="D7" s="17"/>
      <c r="E7" s="207"/>
    </row>
    <row r="8" spans="1:5" ht="15">
      <c r="A8" s="323" t="s">
        <v>29</v>
      </c>
      <c r="B8" s="322"/>
      <c r="C8" s="198">
        <f>-Rezeptur_Hauptblatt_Produkt_1!H28</f>
        <v>0</v>
      </c>
      <c r="D8" s="17"/>
      <c r="E8" s="207"/>
    </row>
    <row r="9" spans="1:5" ht="15">
      <c r="A9" s="323" t="s">
        <v>57</v>
      </c>
      <c r="B9" s="322"/>
      <c r="C9" s="198">
        <f>-Rezeptur_Hauptblatt_Produkt_1!H29</f>
        <v>0</v>
      </c>
      <c r="D9" s="17"/>
      <c r="E9" s="207"/>
    </row>
    <row r="10" spans="1:5" ht="15">
      <c r="A10" s="323" t="s">
        <v>30</v>
      </c>
      <c r="B10" s="322"/>
      <c r="C10" s="198">
        <f>-Rezeptur_Hauptblatt_Produkt_1!H30</f>
        <v>0</v>
      </c>
      <c r="D10" s="17"/>
      <c r="E10" s="207"/>
    </row>
    <row r="11" spans="1:5" ht="42" customHeight="1">
      <c r="A11" s="324" t="s">
        <v>24</v>
      </c>
      <c r="B11" s="325"/>
      <c r="C11" s="199"/>
      <c r="D11" s="17"/>
      <c r="E11" s="207"/>
    </row>
    <row r="12" spans="1:5" ht="42" customHeight="1">
      <c r="A12" s="318" t="s">
        <v>25</v>
      </c>
      <c r="B12" s="319"/>
      <c r="C12" s="199"/>
      <c r="D12" s="17"/>
      <c r="E12" s="207"/>
    </row>
    <row r="13" spans="1:5" ht="18" customHeight="1">
      <c r="A13" s="168" t="s">
        <v>100</v>
      </c>
      <c r="B13" s="18"/>
      <c r="C13" s="200">
        <f>SUM(C6:C12)</f>
        <v>0</v>
      </c>
      <c r="D13" s="19" t="e">
        <f>C13/C6</f>
        <v>#DIV/0!</v>
      </c>
      <c r="E13" s="207"/>
    </row>
    <row r="14" spans="1:5">
      <c r="A14" s="20" t="s">
        <v>19</v>
      </c>
      <c r="B14" s="21"/>
      <c r="C14" s="201">
        <f>SUM(Rezeptur_Hauptblatt_Produkt_1!I9:I27)</f>
        <v>0</v>
      </c>
      <c r="D14" s="19"/>
      <c r="E14" s="207"/>
    </row>
    <row r="15" spans="1:5">
      <c r="A15" s="20" t="s">
        <v>122</v>
      </c>
      <c r="B15" s="21"/>
      <c r="C15" s="202">
        <f>Rezeptur_Hauptblatt_Produkt_1!I28</f>
        <v>0</v>
      </c>
      <c r="D15" s="19"/>
      <c r="E15" s="207"/>
    </row>
    <row r="16" spans="1:5">
      <c r="A16" s="20" t="s">
        <v>123</v>
      </c>
      <c r="B16" s="21"/>
      <c r="C16" s="202">
        <f>Rezeptur_Hauptblatt_Produkt_1!I29</f>
        <v>0</v>
      </c>
      <c r="D16" s="19"/>
      <c r="E16" s="207"/>
    </row>
    <row r="17" spans="1:6">
      <c r="A17" s="20" t="s">
        <v>124</v>
      </c>
      <c r="B17" s="21"/>
      <c r="C17" s="202">
        <f>Rezeptur_Hauptblatt_Produkt_1!I30</f>
        <v>0</v>
      </c>
      <c r="D17" s="19"/>
      <c r="E17" s="207"/>
    </row>
    <row r="18" spans="1:6" ht="6" customHeight="1">
      <c r="C18" s="203"/>
      <c r="D18" s="19"/>
    </row>
    <row r="19" spans="1:6">
      <c r="A19" s="22" t="s">
        <v>20</v>
      </c>
      <c r="B19" s="21"/>
      <c r="C19" s="204">
        <f>C13+SUM(C14:C17)</f>
        <v>0</v>
      </c>
      <c r="D19" s="23" t="e">
        <f>C19/C6</f>
        <v>#DIV/0!</v>
      </c>
      <c r="E19" s="24" t="s">
        <v>153</v>
      </c>
    </row>
    <row r="20" spans="1:6">
      <c r="A20" s="58"/>
      <c r="B20" s="58"/>
      <c r="C20" s="58"/>
      <c r="D20" s="58"/>
      <c r="E20" s="58"/>
    </row>
    <row r="21" spans="1:6">
      <c r="A21" s="268" t="s">
        <v>91</v>
      </c>
      <c r="B21" s="266"/>
      <c r="C21" s="62"/>
      <c r="D21" s="266"/>
      <c r="E21" s="269"/>
      <c r="F21" s="181"/>
    </row>
    <row r="22" spans="1:6">
      <c r="A22" s="270"/>
      <c r="B22" s="267"/>
      <c r="C22" s="267"/>
      <c r="D22" s="267"/>
      <c r="E22" s="271"/>
      <c r="F22" s="181"/>
    </row>
    <row r="23" spans="1:6">
      <c r="A23" s="270" t="s">
        <v>92</v>
      </c>
      <c r="B23" s="58"/>
      <c r="C23" s="267" t="s">
        <v>93</v>
      </c>
      <c r="D23" s="267"/>
      <c r="E23" s="271"/>
      <c r="F23" s="181"/>
    </row>
    <row r="24" spans="1:6">
      <c r="A24" s="263"/>
      <c r="B24" s="58"/>
      <c r="C24" s="313"/>
      <c r="D24" s="313"/>
      <c r="E24" s="314"/>
      <c r="F24" s="181"/>
    </row>
    <row r="25" spans="1:6" ht="15">
      <c r="A25" s="264"/>
      <c r="B25" s="58"/>
      <c r="C25" s="315"/>
      <c r="D25" s="316"/>
      <c r="E25" s="317"/>
    </row>
    <row r="26" spans="1:6">
      <c r="A26" s="265"/>
      <c r="B26" s="68"/>
      <c r="C26" s="68"/>
      <c r="D26" s="68"/>
      <c r="E26" s="69"/>
    </row>
    <row r="27" spans="1:6">
      <c r="A27" s="26" t="s">
        <v>36</v>
      </c>
    </row>
    <row r="28" spans="1:6">
      <c r="A28" s="25" t="s">
        <v>112</v>
      </c>
    </row>
    <row r="29" spans="1:6">
      <c r="A29" s="25" t="s">
        <v>155</v>
      </c>
    </row>
    <row r="30" spans="1:6">
      <c r="A30" s="25" t="s">
        <v>113</v>
      </c>
    </row>
  </sheetData>
  <sheetProtection algorithmName="SHA-512" hashValue="/GY379W7I9Yu8hSkH/ZZcavULRfABP/w7jDPwmOXLqwYU9ia7l0RkjbRRR7v5N7tDpZO2VF1ifJIeS5OTUx6Lw==" saltValue="V5QxL7ov1ifcpJbCrb0W3Q==" spinCount="100000" sheet="1" objects="1" scenarios="1" formatCells="0" formatColumns="0" formatRows="0" insertColumns="0" insertRows="0" insertHyperlinks="0" deleteColumns="0" deleteRows="0" sort="0" autoFilter="0" pivotTables="0"/>
  <dataConsolidate/>
  <customSheetViews>
    <customSheetView guid="{BFF33017-02EE-4CCA-AE97-E3A6E8B73CD9}" fitToPage="1" topLeftCell="A4">
      <selection activeCell="A13" sqref="A13:B13"/>
      <pageMargins left="0.70866141732283472" right="0.70866141732283472" top="0.74803149606299213" bottom="0.74803149606299213" header="0.31496062992125984" footer="0.31496062992125984"/>
      <pageSetup paperSize="9" orientation="landscape" r:id="rId1"/>
      <headerFooter>
        <oddFooter>&amp;L&amp;"Calibri,Standard"&amp;K000000Verein Schweizer Regionalprodukte&amp;C&amp;"Calibri,Standard"&amp;K000000Rezeptur- und Wertschöpfungsprüfung&amp;R&amp;"Calibri,Standard"&amp;K000000Version 2.3, letzte Änderung:26.09.2017</oddFooter>
      </headerFooter>
    </customSheetView>
  </customSheetViews>
  <mergeCells count="9">
    <mergeCell ref="C24:E24"/>
    <mergeCell ref="C25:E25"/>
    <mergeCell ref="A12:B12"/>
    <mergeCell ref="A6:B6"/>
    <mergeCell ref="A7:B7"/>
    <mergeCell ref="A8:B8"/>
    <mergeCell ref="A10:B10"/>
    <mergeCell ref="A11:B11"/>
    <mergeCell ref="A9:B9"/>
  </mergeCells>
  <phoneticPr fontId="1" type="noConversion"/>
  <conditionalFormatting sqref="D19">
    <cfRule type="cellIs" dxfId="5" priority="1" operator="greaterThan">
      <formula>0.67</formula>
    </cfRule>
    <cfRule type="cellIs" dxfId="4" priority="2" operator="lessThan">
      <formula>0.67</formula>
    </cfRule>
  </conditionalFormatting>
  <pageMargins left="0.51181102362204722" right="0.27559055118110237" top="0.62992125984251968" bottom="0.47244094488188981" header="0.19685039370078741" footer="0.31496062992125984"/>
  <pageSetup paperSize="9" fitToHeight="0" orientation="landscape" r:id="rId2"/>
  <headerFooter>
    <oddFooter>&amp;L&amp;"Calibri,Standard"&amp;8&amp;K000000Verein Schweizer Regionalprodukte&amp;C&amp;"Calibri,Standard"&amp;8&amp;K000000Rezeptur- und Wertschöpfungsprüfung&amp;R&amp;"Calibri,Standard"&amp;8&amp;K000000Version 2.4, letzte Änderung: 21.1.2019</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pageSetUpPr fitToPage="1"/>
  </sheetPr>
  <dimension ref="A1:E28"/>
  <sheetViews>
    <sheetView zoomScaleNormal="100" zoomScalePageLayoutView="110" workbookViewId="0">
      <selection activeCell="C6" sqref="C6"/>
    </sheetView>
  </sheetViews>
  <sheetFormatPr baseColWidth="10" defaultColWidth="9.140625" defaultRowHeight="12.75"/>
  <cols>
    <col min="1" max="1" width="43.28515625" style="1" customWidth="1"/>
    <col min="2" max="2" width="23.7109375" style="1" customWidth="1"/>
    <col min="3" max="3" width="7.28515625" style="1" bestFit="1" customWidth="1"/>
    <col min="4" max="4" width="7.85546875" style="1" bestFit="1" customWidth="1"/>
    <col min="5" max="5" width="32.140625" style="1" customWidth="1"/>
    <col min="6" max="16384" width="9.140625" style="1"/>
  </cols>
  <sheetData>
    <row r="1" spans="1:5">
      <c r="A1" s="5" t="s">
        <v>0</v>
      </c>
      <c r="B1" s="6">
        <f>Rezeptur_Hauptblatt_Produkt_1!B1</f>
        <v>0</v>
      </c>
      <c r="C1" s="6"/>
      <c r="D1" s="7"/>
      <c r="E1" s="167" t="s">
        <v>99</v>
      </c>
    </row>
    <row r="2" spans="1:5">
      <c r="D2" s="3"/>
      <c r="E2" s="1" t="s">
        <v>147</v>
      </c>
    </row>
    <row r="3" spans="1:5">
      <c r="A3" s="5" t="s">
        <v>1</v>
      </c>
      <c r="B3" s="6">
        <f>Rezeptur_Hauptblatt_Produkt_1!B3</f>
        <v>0</v>
      </c>
      <c r="C3" s="8"/>
      <c r="D3" s="3"/>
      <c r="E3" s="9">
        <f>Rezeptur_Hauptblatt_Produkt_1!B6</f>
        <v>0</v>
      </c>
    </row>
    <row r="4" spans="1:5" ht="7.35" customHeight="1"/>
    <row r="5" spans="1:5" s="14" customFormat="1" ht="27" customHeight="1">
      <c r="A5" s="10" t="s">
        <v>17</v>
      </c>
      <c r="B5" s="11"/>
      <c r="C5" s="12" t="s">
        <v>145</v>
      </c>
      <c r="D5" s="152" t="s">
        <v>88</v>
      </c>
      <c r="E5" s="13" t="s">
        <v>16</v>
      </c>
    </row>
    <row r="6" spans="1:5" s="16" customFormat="1" ht="42" customHeight="1">
      <c r="A6" s="320" t="s">
        <v>23</v>
      </c>
      <c r="B6" s="321"/>
      <c r="C6" s="197"/>
      <c r="D6" s="15" t="e">
        <f>C6/$C$6</f>
        <v>#DIV/0!</v>
      </c>
      <c r="E6" s="207"/>
    </row>
    <row r="7" spans="1:5" s="16" customFormat="1" ht="9" customHeight="1">
      <c r="C7" s="208"/>
      <c r="E7" s="243"/>
    </row>
    <row r="8" spans="1:5" ht="42" customHeight="1">
      <c r="A8" s="324" t="s">
        <v>34</v>
      </c>
      <c r="B8" s="325"/>
      <c r="C8" s="199"/>
      <c r="D8" s="17"/>
      <c r="E8" s="207"/>
    </row>
    <row r="9" spans="1:5" ht="42" customHeight="1">
      <c r="A9" s="318" t="s">
        <v>126</v>
      </c>
      <c r="B9" s="319"/>
      <c r="C9" s="199"/>
      <c r="D9" s="17"/>
      <c r="E9" s="207"/>
    </row>
    <row r="10" spans="1:5">
      <c r="A10" s="189" t="s">
        <v>100</v>
      </c>
      <c r="B10" s="190"/>
      <c r="C10" s="200">
        <f>SUM(C8:C9)</f>
        <v>0</v>
      </c>
      <c r="D10" s="191" t="e">
        <f>C10/$C$6</f>
        <v>#DIV/0!</v>
      </c>
      <c r="E10" s="207"/>
    </row>
    <row r="11" spans="1:5">
      <c r="A11" s="192" t="s">
        <v>19</v>
      </c>
      <c r="B11" s="158"/>
      <c r="C11" s="200">
        <f>SUM(Rezeptur_Hauptblatt_Produkt_1!I9:I27)</f>
        <v>0</v>
      </c>
      <c r="D11" s="191"/>
      <c r="E11" s="207"/>
    </row>
    <row r="12" spans="1:5">
      <c r="A12" s="192" t="s">
        <v>122</v>
      </c>
      <c r="B12" s="158"/>
      <c r="C12" s="202">
        <f>Rezeptur_Hauptblatt_Produkt_1!I28</f>
        <v>0</v>
      </c>
      <c r="D12" s="191"/>
      <c r="E12" s="207"/>
    </row>
    <row r="13" spans="1:5">
      <c r="A13" s="192" t="s">
        <v>125</v>
      </c>
      <c r="B13" s="158"/>
      <c r="C13" s="202">
        <f>Rezeptur_Hauptblatt_Produkt_1!I29</f>
        <v>0</v>
      </c>
      <c r="D13" s="191"/>
      <c r="E13" s="207"/>
    </row>
    <row r="14" spans="1:5">
      <c r="A14" s="192" t="s">
        <v>124</v>
      </c>
      <c r="B14" s="158"/>
      <c r="C14" s="202">
        <f>Rezeptur_Hauptblatt_Produkt_1!I30</f>
        <v>0</v>
      </c>
      <c r="D14" s="191"/>
      <c r="E14" s="207"/>
    </row>
    <row r="15" spans="1:5" ht="6" customHeight="1">
      <c r="A15" s="59"/>
      <c r="B15" s="59"/>
      <c r="C15" s="209"/>
      <c r="D15" s="59"/>
    </row>
    <row r="16" spans="1:5">
      <c r="A16" s="193" t="s">
        <v>20</v>
      </c>
      <c r="B16" s="158"/>
      <c r="C16" s="210">
        <f>C10+SUM(C11:C14)</f>
        <v>0</v>
      </c>
      <c r="D16" s="194" t="e">
        <f>C16/C6</f>
        <v>#DIV/0!</v>
      </c>
      <c r="E16" s="24" t="s">
        <v>153</v>
      </c>
    </row>
    <row r="17" spans="1:5">
      <c r="A17" s="58"/>
      <c r="B17" s="58"/>
      <c r="C17" s="58"/>
      <c r="D17" s="58"/>
      <c r="E17" s="58"/>
    </row>
    <row r="18" spans="1:5">
      <c r="A18" s="268" t="s">
        <v>91</v>
      </c>
      <c r="B18" s="266"/>
      <c r="C18" s="62"/>
      <c r="D18" s="266"/>
      <c r="E18" s="269"/>
    </row>
    <row r="19" spans="1:5">
      <c r="A19" s="270"/>
      <c r="B19" s="267"/>
      <c r="C19" s="267"/>
      <c r="D19" s="267"/>
      <c r="E19" s="271"/>
    </row>
    <row r="20" spans="1:5">
      <c r="A20" s="270" t="s">
        <v>92</v>
      </c>
      <c r="B20" s="58"/>
      <c r="C20" s="267" t="s">
        <v>93</v>
      </c>
      <c r="D20" s="267"/>
      <c r="E20" s="271"/>
    </row>
    <row r="21" spans="1:5">
      <c r="A21" s="263"/>
      <c r="B21" s="58"/>
      <c r="C21" s="313"/>
      <c r="D21" s="313"/>
      <c r="E21" s="314"/>
    </row>
    <row r="22" spans="1:5" ht="15">
      <c r="A22" s="264"/>
      <c r="B22" s="58"/>
      <c r="C22" s="315"/>
      <c r="D22" s="316"/>
      <c r="E22" s="317"/>
    </row>
    <row r="23" spans="1:5">
      <c r="A23" s="265"/>
      <c r="B23" s="68"/>
      <c r="C23" s="68"/>
      <c r="D23" s="68"/>
      <c r="E23" s="69"/>
    </row>
    <row r="25" spans="1:5">
      <c r="A25" s="26" t="s">
        <v>101</v>
      </c>
    </row>
    <row r="26" spans="1:5">
      <c r="A26" s="25" t="s">
        <v>112</v>
      </c>
    </row>
    <row r="27" spans="1:5">
      <c r="A27" s="25" t="s">
        <v>156</v>
      </c>
    </row>
    <row r="28" spans="1:5">
      <c r="A28" s="25" t="s">
        <v>113</v>
      </c>
    </row>
  </sheetData>
  <sheetProtection algorithmName="SHA-512" hashValue="iEAFrWlrwgIoPEn2F3tTuB1EDUsTh+eYGDpWsLK0WNSrqXTHxXe7wLGm7yOKuoiDyj3z8AUZEWeSdP/n/ds4+Q==" saltValue="0au4fvvqVUt41I+sSbDonQ==" spinCount="100000" sheet="1" objects="1" scenarios="1" formatCells="0" formatColumns="0" formatRows="0" insertColumns="0" insertRows="0" insertHyperlinks="0" deleteColumns="0" deleteRows="0" sort="0" autoFilter="0" pivotTables="0"/>
  <customSheetViews>
    <customSheetView guid="{BFF33017-02EE-4CCA-AE97-E3A6E8B73CD9}" fitToPage="1">
      <selection activeCell="E11" sqref="E11"/>
      <pageMargins left="0.70866141732283472" right="0.70866141732283472" top="0.74803149606299213" bottom="0.74803149606299213" header="0.31496062992125984" footer="0.31496062992125984"/>
      <pageSetup paperSize="9" orientation="landscape" r:id="rId1"/>
      <headerFooter>
        <oddFooter>&amp;L&amp;"Calibri,Standard"&amp;K000000Verein Schweizer Regionalprodukte&amp;C&amp;"Calibri,Standard"&amp;K000000Rezeptur- und Wertschöpfungsprüfung&amp;R&amp;"Calibri,Standard"&amp;K000000Version 2.3, letzte Änderung:26.09.2017</oddFooter>
      </headerFooter>
    </customSheetView>
  </customSheetViews>
  <mergeCells count="5">
    <mergeCell ref="C22:E22"/>
    <mergeCell ref="A9:B9"/>
    <mergeCell ref="A6:B6"/>
    <mergeCell ref="A8:B8"/>
    <mergeCell ref="C21:E21"/>
  </mergeCells>
  <phoneticPr fontId="1" type="noConversion"/>
  <conditionalFormatting sqref="D16">
    <cfRule type="cellIs" dxfId="3" priority="4" operator="lessThan">
      <formula>0.67</formula>
    </cfRule>
    <cfRule type="cellIs" dxfId="2" priority="5" operator="greaterThan">
      <formula>0.67</formula>
    </cfRule>
  </conditionalFormatting>
  <conditionalFormatting sqref="A9:E27">
    <cfRule type="expression" dxfId="1" priority="1">
      <formula>CELL(“Schutz”,XFA1048558)=0</formula>
    </cfRule>
  </conditionalFormatting>
  <conditionalFormatting sqref="A1:E8">
    <cfRule type="expression" dxfId="0" priority="19">
      <formula>CELL(“Schutz”,XFA1048549)=0</formula>
    </cfRule>
  </conditionalFormatting>
  <pageMargins left="0.51181102362204722" right="0.27559055118110237" top="0.62992125984251968" bottom="0.47244094488188981" header="0.19685039370078741" footer="0.31496062992125984"/>
  <pageSetup paperSize="9" fitToHeight="0" orientation="landscape" r:id="rId2"/>
  <headerFooter>
    <oddFooter>&amp;L&amp;"Calibri,Standard"&amp;8&amp;K000000Verein Schweizer Regionalprodukte&amp;C&amp;"Calibri,Standard"&amp;8&amp;K000000Rezeptur- und Wertschöpfungsprüfung&amp;R&amp;"Calibri,Standard"&amp;8&amp;K000000Version 2.4, letzte Änderung: 21.1.2019</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Rezeptur_Hauptblatt_Produkt_1</vt:lpstr>
      <vt:lpstr>Hilfsberechnung_Halbfabrikate_1</vt:lpstr>
      <vt:lpstr>Wertschöpfung_INT_Produkt_1</vt:lpstr>
      <vt:lpstr>Wertschöpfung_EXT_Produkt_1</vt:lpstr>
      <vt:lpstr>Hilfsberechnung_Halbfabrikate_1!Druckbereich</vt:lpstr>
      <vt:lpstr>Rezeptur_Hauptblatt_Produkt_1!Druckbereich</vt:lpstr>
      <vt:lpstr>Wertschöpfung_EXT_Produkt_1!Druckbereich</vt:lpstr>
      <vt:lpstr>Wertschöpfung_INT_Produkt_1!Druckbereich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Sutter</dc:creator>
  <cp:lastModifiedBy>Maria Sutter</cp:lastModifiedBy>
  <cp:revision/>
  <cp:lastPrinted>2019-01-10T14:17:24Z</cp:lastPrinted>
  <dcterms:created xsi:type="dcterms:W3CDTF">2014-10-25T08:05:17Z</dcterms:created>
  <dcterms:modified xsi:type="dcterms:W3CDTF">2019-01-22T09:55:38Z</dcterms:modified>
</cp:coreProperties>
</file>