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utter\Dropbox\Markenkommission\Richtlinien\2019\"/>
    </mc:Choice>
  </mc:AlternateContent>
  <xr:revisionPtr revIDLastSave="0" documentId="8_{98BD398C-A436-490A-87C6-AE92BA9BF584}" xr6:coauthVersionLast="40" xr6:coauthVersionMax="40" xr10:uidLastSave="{00000000-0000-0000-0000-000000000000}"/>
  <bookViews>
    <workbookView xWindow="0" yWindow="0" windowWidth="28800" windowHeight="11625" tabRatio="827" xr2:uid="{00000000-000D-0000-FFFF-FFFF00000000}"/>
  </bookViews>
  <sheets>
    <sheet name="Composition_Calcul_principal_1" sheetId="6" r:id="rId1"/>
    <sheet name="Calcul_auxiliaire_semi-finis_1" sheetId="7" r:id="rId2"/>
    <sheet name="VA_INT_1" sheetId="3" r:id="rId3"/>
    <sheet name="VA_EXT_1" sheetId="8" r:id="rId4"/>
  </sheets>
  <definedNames>
    <definedName name="_xlnm.Print_Area" localSheetId="1">'Calcul_auxiliaire_semi-finis_1'!$A$1:$O$120</definedName>
    <definedName name="_xlnm.Print_Area" localSheetId="0">Composition_Calcul_principal_1!$A$1:$L$72</definedName>
    <definedName name="Print_Area" localSheetId="1">'Calcul_auxiliaire_semi-finis_1'!$A$1:$L$120</definedName>
    <definedName name="Print_Area" localSheetId="0">Composition_Calcul_principal_1!$A$1:$L$72</definedName>
    <definedName name="Print_Area" localSheetId="3">VA_EXT_1!$A$1:$E$23</definedName>
    <definedName name="Print_Area" localSheetId="2">VA_INT_1!$A$1:$E$26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7" i="7" l="1"/>
  <c r="G28" i="6" l="1"/>
  <c r="B2" i="7" l="1"/>
  <c r="B1" i="7"/>
  <c r="C10" i="8" l="1"/>
  <c r="D10" i="8" s="1"/>
  <c r="D6" i="8"/>
  <c r="E3" i="8"/>
  <c r="B3" i="8"/>
  <c r="B1" i="8"/>
  <c r="D6" i="3"/>
  <c r="E3" i="3"/>
  <c r="B3" i="3"/>
  <c r="B1" i="3"/>
  <c r="C116" i="7"/>
  <c r="C117" i="7" s="1"/>
  <c r="E105" i="7"/>
  <c r="E106" i="7" s="1"/>
  <c r="F87" i="7" s="1"/>
  <c r="D30" i="6" s="1"/>
  <c r="D105" i="7"/>
  <c r="C105" i="7"/>
  <c r="C106" i="7" s="1"/>
  <c r="D87" i="7" s="1"/>
  <c r="L104" i="7"/>
  <c r="K104" i="7"/>
  <c r="I104" i="7"/>
  <c r="L103" i="7"/>
  <c r="K103" i="7"/>
  <c r="I103" i="7"/>
  <c r="L102" i="7"/>
  <c r="K102" i="7"/>
  <c r="I102" i="7"/>
  <c r="L101" i="7"/>
  <c r="K101" i="7"/>
  <c r="I101" i="7"/>
  <c r="L100" i="7"/>
  <c r="K100" i="7"/>
  <c r="I100" i="7"/>
  <c r="L99" i="7"/>
  <c r="K99" i="7"/>
  <c r="I99" i="7"/>
  <c r="L98" i="7"/>
  <c r="K98" i="7"/>
  <c r="I98" i="7"/>
  <c r="L97" i="7"/>
  <c r="K97" i="7"/>
  <c r="I97" i="7"/>
  <c r="L96" i="7"/>
  <c r="K96" i="7"/>
  <c r="I96" i="7"/>
  <c r="L95" i="7"/>
  <c r="K95" i="7"/>
  <c r="I95" i="7"/>
  <c r="L94" i="7"/>
  <c r="K94" i="7"/>
  <c r="I94" i="7"/>
  <c r="L79" i="7"/>
  <c r="C76" i="7"/>
  <c r="E65" i="7"/>
  <c r="D65" i="7"/>
  <c r="D66" i="7" s="1"/>
  <c r="C65" i="7"/>
  <c r="L64" i="7"/>
  <c r="K64" i="7"/>
  <c r="I64" i="7"/>
  <c r="L63" i="7"/>
  <c r="K63" i="7"/>
  <c r="I63" i="7"/>
  <c r="L62" i="7"/>
  <c r="K62" i="7"/>
  <c r="I62" i="7"/>
  <c r="L61" i="7"/>
  <c r="K61" i="7"/>
  <c r="I61" i="7"/>
  <c r="L60" i="7"/>
  <c r="K60" i="7"/>
  <c r="I60" i="7"/>
  <c r="L59" i="7"/>
  <c r="K59" i="7"/>
  <c r="I59" i="7"/>
  <c r="L58" i="7"/>
  <c r="K58" i="7"/>
  <c r="I58" i="7"/>
  <c r="L57" i="7"/>
  <c r="K57" i="7"/>
  <c r="I57" i="7"/>
  <c r="L56" i="7"/>
  <c r="K56" i="7"/>
  <c r="I56" i="7"/>
  <c r="L55" i="7"/>
  <c r="K55" i="7"/>
  <c r="I55" i="7"/>
  <c r="L54" i="7"/>
  <c r="K54" i="7"/>
  <c r="I54" i="7"/>
  <c r="C36" i="7"/>
  <c r="C37" i="7" s="1"/>
  <c r="G7" i="7" s="1"/>
  <c r="B41" i="6" s="1"/>
  <c r="E25" i="7"/>
  <c r="E26" i="7" s="1"/>
  <c r="F7" i="7" s="1"/>
  <c r="D28" i="6" s="1"/>
  <c r="D25" i="7"/>
  <c r="D26" i="7" s="1"/>
  <c r="E7" i="7" s="1"/>
  <c r="C28" i="6" s="1"/>
  <c r="C25" i="7"/>
  <c r="L24" i="7"/>
  <c r="K24" i="7"/>
  <c r="I24" i="7"/>
  <c r="L23" i="7"/>
  <c r="K23" i="7"/>
  <c r="I23" i="7"/>
  <c r="L22" i="7"/>
  <c r="K22" i="7"/>
  <c r="I22" i="7"/>
  <c r="L21" i="7"/>
  <c r="K21" i="7"/>
  <c r="I21" i="7"/>
  <c r="L20" i="7"/>
  <c r="K20" i="7"/>
  <c r="I20" i="7"/>
  <c r="L19" i="7"/>
  <c r="K19" i="7"/>
  <c r="I19" i="7"/>
  <c r="L18" i="7"/>
  <c r="K18" i="7"/>
  <c r="I18" i="7"/>
  <c r="L17" i="7"/>
  <c r="K17" i="7"/>
  <c r="I17" i="7"/>
  <c r="L16" i="7"/>
  <c r="K16" i="7"/>
  <c r="I16" i="7"/>
  <c r="L15" i="7"/>
  <c r="K15" i="7"/>
  <c r="I15" i="7"/>
  <c r="L14" i="7"/>
  <c r="K14" i="7"/>
  <c r="I14" i="7"/>
  <c r="A43" i="6"/>
  <c r="A42" i="6"/>
  <c r="A41" i="6"/>
  <c r="E31" i="6"/>
  <c r="G30" i="6"/>
  <c r="G29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E66" i="7" l="1"/>
  <c r="F47" i="7" s="1"/>
  <c r="D29" i="6" s="1"/>
  <c r="D31" i="6" s="1"/>
  <c r="G87" i="7"/>
  <c r="B43" i="6" s="1"/>
  <c r="D106" i="7"/>
  <c r="C77" i="7"/>
  <c r="G47" i="7" s="1"/>
  <c r="B42" i="6" s="1"/>
  <c r="F65" i="7"/>
  <c r="F59" i="7"/>
  <c r="F63" i="7"/>
  <c r="F61" i="7"/>
  <c r="C66" i="7"/>
  <c r="D47" i="7" s="1"/>
  <c r="B29" i="6" s="1"/>
  <c r="F62" i="7"/>
  <c r="F56" i="7"/>
  <c r="F60" i="7"/>
  <c r="F64" i="7"/>
  <c r="F57" i="7"/>
  <c r="F54" i="7"/>
  <c r="F58" i="7"/>
  <c r="F55" i="7"/>
  <c r="K105" i="7"/>
  <c r="K111" i="7" s="1"/>
  <c r="G120" i="7"/>
  <c r="L105" i="7"/>
  <c r="K117" i="7" s="1"/>
  <c r="B30" i="6"/>
  <c r="D119" i="7"/>
  <c r="K110" i="7" s="1"/>
  <c r="K65" i="7"/>
  <c r="K71" i="7" s="1"/>
  <c r="L65" i="7"/>
  <c r="K77" i="7" s="1"/>
  <c r="G80" i="7"/>
  <c r="L37" i="7"/>
  <c r="L39" i="7" s="1"/>
  <c r="F14" i="7"/>
  <c r="F15" i="7"/>
  <c r="F16" i="7"/>
  <c r="F17" i="7"/>
  <c r="F18" i="7"/>
  <c r="F19" i="7"/>
  <c r="F20" i="7"/>
  <c r="F21" i="7"/>
  <c r="F22" i="7"/>
  <c r="L25" i="7"/>
  <c r="K37" i="7" s="1"/>
  <c r="F25" i="7"/>
  <c r="C11" i="8"/>
  <c r="C14" i="3"/>
  <c r="F23" i="7"/>
  <c r="F24" i="7"/>
  <c r="L117" i="7"/>
  <c r="L119" i="7" s="1"/>
  <c r="C26" i="7"/>
  <c r="D7" i="7" s="1"/>
  <c r="K25" i="7"/>
  <c r="K31" i="7" s="1"/>
  <c r="D39" i="7"/>
  <c r="K30" i="7" s="1"/>
  <c r="E47" i="7"/>
  <c r="C29" i="6" s="1"/>
  <c r="D79" i="7"/>
  <c r="F94" i="7"/>
  <c r="F95" i="7"/>
  <c r="F96" i="7"/>
  <c r="F97" i="7"/>
  <c r="F98" i="7"/>
  <c r="F99" i="7"/>
  <c r="F100" i="7"/>
  <c r="F101" i="7"/>
  <c r="F102" i="7"/>
  <c r="F103" i="7"/>
  <c r="F104" i="7"/>
  <c r="F105" i="7"/>
  <c r="G40" i="7"/>
  <c r="K39" i="7" l="1"/>
  <c r="K119" i="7"/>
  <c r="K120" i="7" s="1"/>
  <c r="B28" i="6"/>
  <c r="B31" i="6" s="1"/>
  <c r="F44" i="6"/>
  <c r="E87" i="7"/>
  <c r="C30" i="6" s="1"/>
  <c r="L40" i="7"/>
  <c r="L120" i="7"/>
  <c r="E119" i="7"/>
  <c r="H29" i="6"/>
  <c r="C9" i="3" s="1"/>
  <c r="K40" i="7"/>
  <c r="E39" i="7"/>
  <c r="E79" i="7"/>
  <c r="L80" i="7"/>
  <c r="K70" i="7"/>
  <c r="K79" i="7" s="1"/>
  <c r="K80" i="7" s="1"/>
  <c r="K49" i="7" s="1"/>
  <c r="K9" i="7" l="1"/>
  <c r="H28" i="6"/>
  <c r="C8" i="3" s="1"/>
  <c r="H30" i="6"/>
  <c r="C10" i="3" s="1"/>
  <c r="C31" i="6"/>
  <c r="F23" i="6" s="1"/>
  <c r="I29" i="6"/>
  <c r="C13" i="8" s="1"/>
  <c r="K89" i="7"/>
  <c r="G33" i="6"/>
  <c r="F14" i="6" l="1"/>
  <c r="F46" i="6"/>
  <c r="G46" i="6" s="1"/>
  <c r="F22" i="6"/>
  <c r="F21" i="6"/>
  <c r="F29" i="6"/>
  <c r="I30" i="6"/>
  <c r="C14" i="8" s="1"/>
  <c r="I28" i="6"/>
  <c r="C12" i="8" s="1"/>
  <c r="F12" i="6"/>
  <c r="F18" i="6"/>
  <c r="F30" i="6"/>
  <c r="G34" i="6"/>
  <c r="F9" i="6"/>
  <c r="F15" i="6"/>
  <c r="F16" i="6"/>
  <c r="G32" i="6"/>
  <c r="F20" i="6"/>
  <c r="F24" i="6"/>
  <c r="F17" i="6"/>
  <c r="F13" i="6"/>
  <c r="F26" i="6"/>
  <c r="F27" i="6"/>
  <c r="F28" i="6"/>
  <c r="F25" i="6"/>
  <c r="F10" i="6"/>
  <c r="F19" i="6"/>
  <c r="F11" i="6"/>
  <c r="H31" i="6"/>
  <c r="C7" i="3" s="1"/>
  <c r="C13" i="3" s="1"/>
  <c r="D13" i="3" s="1"/>
  <c r="C16" i="3"/>
  <c r="G96" i="7" l="1"/>
  <c r="G100" i="7"/>
  <c r="G104" i="7"/>
  <c r="G98" i="7"/>
  <c r="G94" i="7"/>
  <c r="G99" i="7"/>
  <c r="G97" i="7"/>
  <c r="G101" i="7"/>
  <c r="G105" i="7"/>
  <c r="G102" i="7"/>
  <c r="G95" i="7"/>
  <c r="G103" i="7"/>
  <c r="G55" i="7"/>
  <c r="G59" i="7"/>
  <c r="G63" i="7"/>
  <c r="G62" i="7"/>
  <c r="G56" i="7"/>
  <c r="G60" i="7"/>
  <c r="G64" i="7"/>
  <c r="G57" i="7"/>
  <c r="G61" i="7"/>
  <c r="G58" i="7"/>
  <c r="G54" i="7"/>
  <c r="G65" i="7"/>
  <c r="G14" i="7"/>
  <c r="G15" i="7"/>
  <c r="G19" i="7"/>
  <c r="G23" i="7"/>
  <c r="G21" i="7"/>
  <c r="G18" i="7"/>
  <c r="G16" i="7"/>
  <c r="G20" i="7"/>
  <c r="G24" i="7"/>
  <c r="G17" i="7"/>
  <c r="G22" i="7"/>
  <c r="G25" i="7"/>
  <c r="C16" i="8"/>
  <c r="D16" i="8" s="1"/>
  <c r="C17" i="3"/>
  <c r="C15" i="3"/>
  <c r="I31" i="6"/>
  <c r="F31" i="6"/>
  <c r="C19" i="3" l="1"/>
  <c r="D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 Regionalprodukte</author>
  </authors>
  <commentList>
    <comment ref="J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Choisir si calcul auxiliaire pour les produits semi-finis est utilisé ou pas
</t>
        </r>
      </text>
    </comment>
    <comment ref="A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Insérer et attribuer selon provenance </t>
        </r>
      </text>
    </comment>
    <comment ref="G9" authorId="0" shapeId="0" xr:uid="{00000000-0006-0000-0000-000003000000}">
      <text>
        <r>
          <rPr>
            <sz val="9"/>
            <color indexed="81"/>
            <rFont val="Tahoma"/>
            <family val="2"/>
          </rPr>
          <t>Insérer si valeur ajoutée est calculée</t>
        </r>
      </text>
    </comment>
    <comment ref="A28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tout le bloc produits semi-finis est transféré du calcul auxiliaire ou - si ceci n'est pas utilisé - inséré directement ici </t>
        </r>
      </text>
    </comment>
    <comment ref="B28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 transféré du calcul auxiliaire ou - si ceci n'est pas utilisé - inséré directement ici </t>
        </r>
      </text>
    </comment>
    <comment ref="C28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 transféré du calcul auxiliaire ou - si ceci n'est pas utilisé - inséré directement ici </t>
        </r>
      </text>
    </comment>
    <comment ref="D28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 transféré du calcul auxiliaire ou - si ceci n'est pas utilisé - inséré directement ici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00000000-0006-0000-0000-000008000000}">
      <text>
        <r>
          <rPr>
            <sz val="9"/>
            <color indexed="81"/>
            <rFont val="Tahoma"/>
            <family val="2"/>
          </rPr>
          <t>insérér directement ici  toute la quantité d'origine agricole s'il n'y a pas de subdivisions selon provenance</t>
        </r>
      </text>
    </comment>
    <comment ref="G28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 transféré du calcul auxiliaire ou - si ceci n'est pas utilisé - inséré directement ici </t>
        </r>
      </text>
    </comment>
    <comment ref="H28" authorId="0" shapeId="0" xr:uid="{00000000-0006-0000-0000-00000A000000}">
      <text>
        <r>
          <rPr>
            <sz val="9"/>
            <color indexed="81"/>
            <rFont val="Tahoma"/>
            <family val="2"/>
          </rPr>
          <t>Ici tous les frais du produit semi-fini sont calculés: prix x quantité (ingrédients agricoles + ingrédients non agricoles)</t>
        </r>
      </text>
    </comment>
    <comment ref="I28" authorId="0" shapeId="0" xr:uid="{00000000-0006-0000-0000-00000B000000}">
      <text>
        <r>
          <rPr>
            <sz val="9"/>
            <color indexed="81"/>
            <rFont val="Tahoma"/>
            <family val="2"/>
          </rPr>
          <t>La valeur ajoutée du produit semi-fini est diréctement transféré du calcul auxiliaire et - si ceci n'est pas utilisé, inséré directement ici  (part en CHF des frais totaux calculé dans cellule H28)</t>
        </r>
      </text>
    </comment>
    <comment ref="A4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t</t>
        </r>
        <r>
          <rPr>
            <sz val="9"/>
            <color indexed="81"/>
            <rFont val="Tahoma"/>
            <family val="2"/>
          </rPr>
          <t xml:space="preserve">out le bloc produits semi-finis est transféré du calcul auxiliaire ou - si ceci n'est pas utilisé - inséré directement ici </t>
        </r>
      </text>
    </comment>
  </commentList>
</comments>
</file>

<file path=xl/sharedStrings.xml><?xml version="1.0" encoding="utf-8"?>
<sst xmlns="http://schemas.openxmlformats.org/spreadsheetml/2006/main" count="301" uniqueCount="176">
  <si>
    <t>kg</t>
  </si>
  <si>
    <t xml:space="preserve">kg </t>
  </si>
  <si>
    <t>InfoXgen</t>
  </si>
  <si>
    <t>total kg</t>
  </si>
  <si>
    <t>%</t>
  </si>
  <si>
    <t>joghourt aux fruits</t>
  </si>
  <si>
    <t>exploitation modèle</t>
  </si>
  <si>
    <t>dont ingrédients d'origine agricole</t>
  </si>
  <si>
    <t>ingrédient importé kg</t>
  </si>
  <si>
    <t>ingrédient de provenance suisse kg</t>
  </si>
  <si>
    <t>Ingrédients d'origine non agricole</t>
  </si>
  <si>
    <t>total ingrédients d'origine non-agricole par quantité de test</t>
  </si>
  <si>
    <t>CHF par kg</t>
  </si>
  <si>
    <t>ingrédient suisse agricole kg</t>
  </si>
  <si>
    <t>à l'intérieur</t>
  </si>
  <si>
    <t>de la région</t>
  </si>
  <si>
    <t>Ingrédients d'origine agricole</t>
  </si>
  <si>
    <t>prix par kg CHF</t>
  </si>
  <si>
    <t>coûts totaux CHF</t>
  </si>
  <si>
    <t>dont attribuable à la valeur ajoutée régionale CHF</t>
  </si>
  <si>
    <t>valeur ajoutée CHF par quantité de contrôle CHF</t>
  </si>
  <si>
    <t xml:space="preserve">Exploitation est située </t>
  </si>
  <si>
    <t>oui</t>
  </si>
  <si>
    <t>joindre les justificatifs!</t>
  </si>
  <si>
    <t>La valeur ajoutée est calculée ci-dessous. Alternativement, le pourcentage peut être fourni par le fournisseur et saisi ici, des justificatifs doivent être fournies.</t>
  </si>
  <si>
    <t>quantité à transmettre proportionnellement kg</t>
  </si>
  <si>
    <t>en % du prix de vente</t>
  </si>
  <si>
    <t>quantité de contrôle par unité (z.B. 1 kg, 100 kg):</t>
  </si>
  <si>
    <r>
      <rPr>
        <b/>
        <sz val="10"/>
        <color theme="1"/>
        <rFont val="Calibri"/>
        <family val="2"/>
      </rPr>
      <t>Prix de vente</t>
    </r>
    <r>
      <rPr>
        <sz val="10"/>
        <color theme="1"/>
        <rFont val="Calibri"/>
        <family val="2"/>
      </rPr>
      <t xml:space="preserve">
Prix de vente (ou prix de revient à l'acheteur) moyen pondéré des 12 mois précédents</t>
    </r>
  </si>
  <si>
    <r>
      <t xml:space="preserve">+ Frais de transport
</t>
    </r>
    <r>
      <rPr>
        <sz val="10"/>
        <color theme="1"/>
        <rFont val="Calibri"/>
        <family val="2"/>
      </rPr>
      <t>peuvent être aditionnés à la valeur ajoutée régionale, si l'entreprise de transport se trouve dans la région</t>
    </r>
  </si>
  <si>
    <t>= valeur ajoutée régionale intra-entreprise</t>
  </si>
  <si>
    <t xml:space="preserve">+ part attribuable des ingrédients régionaux d'originie agricole </t>
  </si>
  <si>
    <t>= valeur ajoutée régionale brute</t>
  </si>
  <si>
    <t>+ part attribuable du produit semi-fini 1 (uniquement si  tenu compte)</t>
  </si>
  <si>
    <t>+ part attribuable du produit semi-fini 2   (uniquement si  tenu compte)</t>
  </si>
  <si>
    <t>+ part attribuable du produit semi-fini 3 (uniquement si  tenu compte)</t>
  </si>
  <si>
    <t>Pour entreprises/exploitations situées à l'extérieur de la région</t>
  </si>
  <si>
    <t>Commentaire</t>
  </si>
  <si>
    <t>3. insérer des commentaires eventuels</t>
  </si>
  <si>
    <t>Procédé:</t>
  </si>
  <si>
    <t>Valeur CHF</t>
  </si>
  <si>
    <r>
      <t xml:space="preserve">- frais de transport
</t>
    </r>
    <r>
      <rPr>
        <sz val="10"/>
        <color theme="1"/>
        <rFont val="Calibri"/>
        <family val="2"/>
      </rPr>
      <t>Est à déduire de la valeur ajoutée régionale si l'entreprise de transport se trouve hors région</t>
    </r>
  </si>
  <si>
    <t>+ part attribuable des ingrédients régionaux d'origine agricole</t>
  </si>
  <si>
    <t>+ part attribuable du produit semi-fini 1 (uniquement si tenu compte)</t>
  </si>
  <si>
    <t>+ part attribuable du produit semi-fini 2 (uniquement si tenu compte)</t>
  </si>
  <si>
    <t>+ part attribuable du produit semi-fini 3 (uniquement si tenu compte)</t>
  </si>
  <si>
    <t>- prix d'achat produit semi-fini 1</t>
  </si>
  <si>
    <t>- prix d'achat produit semi-fini 2</t>
  </si>
  <si>
    <t>- prix d'achat produit semi-fini 3</t>
  </si>
  <si>
    <r>
      <rPr>
        <b/>
        <sz val="10"/>
        <color theme="1"/>
        <rFont val="Calibri"/>
        <family val="2"/>
      </rPr>
      <t>prix de vente</t>
    </r>
    <r>
      <rPr>
        <sz val="10"/>
        <color theme="1"/>
        <rFont val="Calibri"/>
        <family val="2"/>
      </rPr>
      <t xml:space="preserve">
Prix de vente (ou prix de revient à l'acheteur) moyenne pondérée des 12 mois précédents</t>
    </r>
  </si>
  <si>
    <t>pour entreprises/exploitations situées  dans la région</t>
  </si>
  <si>
    <t>produit (dénominaiton spécifique):</t>
  </si>
  <si>
    <t>entreprise:</t>
  </si>
  <si>
    <t>produit (dénomination spécifique):</t>
  </si>
  <si>
    <t>quantité de contrôle par unité (p.ex. 1 kg, 100 kg):</t>
  </si>
  <si>
    <t>calcul auxiliaire produit semi-fini 1</t>
  </si>
  <si>
    <t>entreprise</t>
  </si>
  <si>
    <t>produit:</t>
  </si>
  <si>
    <t>ingrédient régional agricole kg</t>
  </si>
  <si>
    <t>ingrédient importé agricole  Kg</t>
  </si>
  <si>
    <t>ingrédient non-agricole kg</t>
  </si>
  <si>
    <t>fournisseur:</t>
  </si>
  <si>
    <t>produit semi-fini:</t>
  </si>
  <si>
    <t>quantité de contrôle produit semi-fini</t>
  </si>
  <si>
    <t>moins frais exterieurs/                                                                      plus frais à l'intérieur</t>
  </si>
  <si>
    <t>+/- frais de sous-traitance par tiers CHF</t>
  </si>
  <si>
    <t>+/- frais de transport CHF</t>
  </si>
  <si>
    <t xml:space="preserve">+ frais régionaux attribuables CHF </t>
  </si>
  <si>
    <t>total ingrédients saisis / quanité xx (kg)</t>
  </si>
  <si>
    <t xml:space="preserve">part régionale des ingrédients agricoles </t>
  </si>
  <si>
    <t>calcul auxiliaire produit semi-fini 2</t>
  </si>
  <si>
    <r>
      <t xml:space="preserve">2.  frais / valeur ajoutée </t>
    </r>
    <r>
      <rPr>
        <b/>
        <sz val="10"/>
        <color theme="1"/>
        <rFont val="Calibri"/>
        <family val="2"/>
      </rPr>
      <t xml:space="preserve"> à transférer au calcul principal</t>
    </r>
  </si>
  <si>
    <t>prix d'achat produit semi-fini par kg quantité de contrôle</t>
  </si>
  <si>
    <t xml:space="preserve">valeur ajoutée  régionale attribuable produit semi-fini % </t>
  </si>
  <si>
    <r>
      <t xml:space="preserve">exploitation qui produit le semi-fini est située </t>
    </r>
    <r>
      <rPr>
        <sz val="10"/>
        <color theme="1"/>
        <rFont val="Calibri"/>
        <family val="2"/>
      </rPr>
      <t>(choisissez!)</t>
    </r>
  </si>
  <si>
    <t>ingrédients d'origine agricole</t>
  </si>
  <si>
    <t>totaux des colonnes</t>
  </si>
  <si>
    <t>frais CHF</t>
  </si>
  <si>
    <t xml:space="preserve">prix de vente CHF </t>
  </si>
  <si>
    <t xml:space="preserve">-frais d'achat total CHF </t>
  </si>
  <si>
    <t>1. contrôle de la composition</t>
  </si>
  <si>
    <t>1. insérer fournisseur et nom du produit semi-fini</t>
  </si>
  <si>
    <t xml:space="preserve">2. insérer quantité du produit semi-fini dans le produit principal </t>
  </si>
  <si>
    <t xml:space="preserve">4. insérer les ingrédients: Ingrédients d'origine agricole selon provenance, ingrédients non-agricoles </t>
  </si>
  <si>
    <t>calcul auxiliaire produit semi-fini 3</t>
  </si>
  <si>
    <t>à l'extérieur</t>
  </si>
  <si>
    <t>moins frais à l'extérieur/                                                                      plus frais à l'intérieur</t>
  </si>
  <si>
    <t>= VA produit semi-fini CHF par quantité de contrôle</t>
  </si>
  <si>
    <t>moins frais extérieurs/                                                                      plus frais à l'intérieur</t>
  </si>
  <si>
    <t xml:space="preserve">Procédé: </t>
  </si>
  <si>
    <t>2. frais / contrôle de la valeur ajoutée</t>
  </si>
  <si>
    <t>1. insérer prix d'achat produit semi-fini par kg</t>
  </si>
  <si>
    <t xml:space="preserve">4. Insérer prix par kg des ingrédients d'origine agricole </t>
  </si>
  <si>
    <t>pour calcul</t>
  </si>
  <si>
    <t>de la valeur ajoutée</t>
  </si>
  <si>
    <t>Contrôle de la composition</t>
  </si>
  <si>
    <t>Quantité de contrôle (p.ex. 1 kg, 100 kg):</t>
  </si>
  <si>
    <r>
      <t xml:space="preserve">spécifications, certificats ou certificat d'origine pour produits semi-finis </t>
    </r>
    <r>
      <rPr>
        <sz val="10"/>
        <color theme="1"/>
        <rFont val="Calibri"/>
        <family val="2"/>
        <scheme val="minor"/>
      </rPr>
      <t>(AOP, AQ viande,…)</t>
    </r>
  </si>
  <si>
    <t>Total en % des ingrédients d'origine agricole</t>
  </si>
  <si>
    <t>fournisseurs/ certificats</t>
  </si>
  <si>
    <t>joindre les justificatifs</t>
  </si>
  <si>
    <t xml:space="preserve">de produit semi-fini 2: </t>
  </si>
  <si>
    <t>de produit semi-fini 3:</t>
  </si>
  <si>
    <t>total ingrédients agricoles d'origine régionale</t>
  </si>
  <si>
    <t>total ingrédients agricoles</t>
  </si>
  <si>
    <t>Part régionale des ingrédients agricoles</t>
  </si>
  <si>
    <t>légende de couleurs</t>
  </si>
  <si>
    <t>ne contient pas de formule</t>
  </si>
  <si>
    <t>bloqué (cellule de résultat)</t>
  </si>
  <si>
    <t>indrédients d'origine non agricole</t>
  </si>
  <si>
    <t>fournisseur/ commentaire</t>
  </si>
  <si>
    <t xml:space="preserve">Total ingrédients d'origine non agricoles. </t>
  </si>
  <si>
    <t>etiquette (déclaration incl. Ingrédients): coller ici ou joindre</t>
  </si>
  <si>
    <t>commentaires:</t>
  </si>
  <si>
    <t>corrections/décisions:</t>
  </si>
  <si>
    <t>Nom, prénom, signature</t>
  </si>
  <si>
    <t>Contrôle par:</t>
  </si>
  <si>
    <t>lieu, date:</t>
  </si>
  <si>
    <t>laisser vide</t>
  </si>
  <si>
    <t xml:space="preserve">5. Insérer des produits semi-finis dans le cas ou le calcul auxiliare n'est pas utilisé: Nom, ingrédients agricoles: quantités selon provenance: ingrédient régional, ingrédient d'origine suisse, ingrédient importé. Ingrédients non agricoles: quantité </t>
  </si>
  <si>
    <t xml:space="preserve">8. fournisseurs, certificats et certifications InfoXgen eventuels </t>
  </si>
  <si>
    <t>9. si la valeur ajoutée est calculée: insérer des frais par kg</t>
  </si>
  <si>
    <t>10. Produits semi-finis: prix, frais et part régionale sont - si choisi ce procédé - transmis du calcul auxiliare. Autrement: insérér ici 'prix' et  'dont attribuable régional'</t>
  </si>
  <si>
    <t xml:space="preserve">11. cellule de résultat: G34: 'part régionale des ingrédients agricoles' </t>
  </si>
  <si>
    <t>Avec calcul auxiliaire produits semi-finis</t>
  </si>
  <si>
    <t>contient des formules</t>
  </si>
  <si>
    <t>total de tous les ingrédients / quantité de contrôle</t>
  </si>
  <si>
    <t>Marche à suivre:</t>
  </si>
  <si>
    <t xml:space="preserve">7. Contrôle: Valeur dans cellule F46 'total de tous les ingrédients" doit correspondre à la valeur dans la cellule B6 'quantité de contrôle' </t>
  </si>
  <si>
    <t xml:space="preserve">4. Insérer les ingrédients d'origine agricole:  Nom, quantité selon provenance: ingrédient régional, ingrédient d'origine suisse, ingrédient importé et insérer les ingrédients non agricoles </t>
  </si>
  <si>
    <t xml:space="preserve">peut correspondre à la quantité utilisée dans le produit principal ou une quantité de contrôle definie qui est traduit proportionnellement dans la composition du produit principal (Lignes 26 et 37) </t>
  </si>
  <si>
    <t xml:space="preserve">marche à suivre: </t>
  </si>
  <si>
    <r>
      <t xml:space="preserve">Frais </t>
    </r>
    <r>
      <rPr>
        <b/>
        <sz val="10"/>
        <rFont val="Calibri"/>
        <family val="2"/>
        <scheme val="minor"/>
      </rPr>
      <t>totaux</t>
    </r>
    <r>
      <rPr>
        <b/>
        <sz val="10"/>
        <color theme="1"/>
        <rFont val="Calibri"/>
        <family val="2"/>
        <scheme val="minor"/>
      </rPr>
      <t xml:space="preserve"> CHF</t>
    </r>
  </si>
  <si>
    <t>dont attri-buables régio-nales CHF</t>
  </si>
  <si>
    <t xml:space="preserve">1. Insérer nom de l'entreprise et du produit </t>
  </si>
  <si>
    <r>
      <rPr>
        <b/>
        <sz val="10"/>
        <rFont val="Calibri"/>
        <family val="2"/>
      </rPr>
      <t>- frais de sous-traitance par des tiers</t>
    </r>
    <r>
      <rPr>
        <sz val="10"/>
        <rFont val="Calibri"/>
        <family val="2"/>
      </rPr>
      <t xml:space="preserve">
Est à déduire de la valeur ajoutée régionale si l'entreprise se trouve hors région </t>
    </r>
  </si>
  <si>
    <t xml:space="preserve">- prix d'achat ingrédients d'origine agricole sans produits semi-finis </t>
  </si>
  <si>
    <t>1. insérér prix de vente par quantité vendue (=100%)</t>
  </si>
  <si>
    <t>total de tous les ingrédients / quantité de contrôle (kg)</t>
  </si>
  <si>
    <t xml:space="preserve">l'exploitation qui produit le produit semi-fini est située </t>
  </si>
  <si>
    <t>(choisir)</t>
  </si>
  <si>
    <t xml:space="preserve">6. Cellules de résultat: sont transférées dans la feuille / calcul principal: valeurs totales quantité kg, ingrédient régional agricole kg, ingrédient agricole d'origine CH kg, ingrédient agricole importé kg, ingrédient non agricole kg </t>
  </si>
  <si>
    <t xml:space="preserve">2. Si la valeur ajoutée est fournie à la base d'un calcul à part, l'insérer là. Si non, passer au calcul dessous </t>
  </si>
  <si>
    <t>3. Choisir(Drop-down): l'exploitation qui fabrique le produit semi-fini est située: à l'intérieur ou à l'extérieur</t>
  </si>
  <si>
    <t xml:space="preserve">6. Cellules de résultat: sont transférées dans la feuille / calcul principal: "prix par kg" et "valeur ajoutée régionale attribuable au produit semi-fini %" </t>
  </si>
  <si>
    <t xml:space="preserve">peut correspondre à la quantité utilisée dans le produit principal ou une quantité de contrôle definie qui est traduit proportionnellement dans la composition du produit principal  (Lignes 67 et 78) </t>
  </si>
  <si>
    <t xml:space="preserve">peut correspondre à la quantité utilisée dans le produit principal ou une quantité de contrôle definie qui est traduit proportionnellement dans la composition du produit principal  (Lignes  108 et 119) </t>
  </si>
  <si>
    <t>3. définir et insérer quantité de contrôle produit semi-fini: Peut être la même (voir point 2.) ou différente, définie en quantité de contrôle (p.ex. 100kg)</t>
  </si>
  <si>
    <r>
      <t xml:space="preserve">1. composition </t>
    </r>
    <r>
      <rPr>
        <b/>
        <sz val="10"/>
        <rFont val="Calibri"/>
        <family val="2"/>
      </rPr>
      <t>transféré au calcul principal</t>
    </r>
  </si>
  <si>
    <t>kg*</t>
  </si>
  <si>
    <t>autre unité:</t>
  </si>
  <si>
    <r>
      <t xml:space="preserve">Ingré-dient régional kg* </t>
    </r>
    <r>
      <rPr>
        <b/>
        <sz val="8"/>
        <color theme="1"/>
        <rFont val="Calibri"/>
        <family val="2"/>
        <scheme val="minor"/>
      </rPr>
      <t>(incl. sucre suisse, spécialités CH (liste spécialités)</t>
    </r>
  </si>
  <si>
    <t>de provenance suisse kg*</t>
  </si>
  <si>
    <t>ingrédient importé kg*</t>
  </si>
  <si>
    <r>
      <t xml:space="preserve">produit semi-fini </t>
    </r>
    <r>
      <rPr>
        <b/>
        <sz val="10"/>
        <rFont val="Calibri"/>
        <family val="2"/>
        <scheme val="minor"/>
      </rPr>
      <t>pas</t>
    </r>
    <r>
      <rPr>
        <b/>
        <sz val="10"/>
        <color theme="1"/>
        <rFont val="Calibri"/>
        <family val="2"/>
        <scheme val="minor"/>
      </rPr>
      <t xml:space="preserve"> pris en compte kg*</t>
    </r>
  </si>
  <si>
    <t>Prix d'achat par kg* CHF</t>
  </si>
  <si>
    <t>quantité kg*</t>
  </si>
  <si>
    <t>3. Choisir la quantité de contrôle ( par ex. 100 kg) dans cellule B6, inserer unité dans cellule F6, si différente de kg</t>
  </si>
  <si>
    <t xml:space="preserve">2. Choisir dans cellule I1 si la feuille "calcul_auxiliare_semi-finis" est utilisé ou pas </t>
  </si>
  <si>
    <t>6. S'il n'y a pas de repartition des produits semi-finis selon provenance: Insérer quantité dans colonne E: Produit semi-fini pas pris en compte. A noter: un produit semi-fini n'est pas considéré comme ingrédient régional!</t>
  </si>
  <si>
    <r>
      <t xml:space="preserve">ingrédient régional  kg </t>
    </r>
    <r>
      <rPr>
        <b/>
        <sz val="6"/>
        <color theme="1"/>
        <rFont val="Calibri"/>
        <family val="2"/>
      </rPr>
      <t>(incl. Sucre CH, spécialités CH</t>
    </r>
  </si>
  <si>
    <t xml:space="preserve">de produit semi-fini 1: </t>
  </si>
  <si>
    <t>frais</t>
  </si>
  <si>
    <t>liste drop down/ à choisir</t>
  </si>
  <si>
    <t>modifiable</t>
  </si>
  <si>
    <t xml:space="preserve">avec la signature, l'exactitude des données est confirmée: </t>
  </si>
  <si>
    <t>=Valeur de consigne ≥66.67%</t>
  </si>
  <si>
    <t>=valeur de consigne  ≥66.67%</t>
  </si>
  <si>
    <r>
      <t xml:space="preserve"> valeur de consigne </t>
    </r>
    <r>
      <rPr>
        <b/>
        <sz val="10"/>
        <color theme="1"/>
        <rFont val="Calibri"/>
        <family val="2"/>
      </rPr>
      <t>≥</t>
    </r>
    <r>
      <rPr>
        <b/>
        <sz val="10"/>
        <color theme="1"/>
        <rFont val="Calibri"/>
        <family val="2"/>
        <scheme val="minor"/>
      </rPr>
      <t>80%</t>
    </r>
  </si>
  <si>
    <t>5. contrôle: le total des ingrédients correspond à la quantité de contrôle (arrondi à trois décimales)</t>
  </si>
  <si>
    <r>
      <rPr>
        <b/>
        <sz val="10"/>
        <color theme="1"/>
        <rFont val="Calibri"/>
        <family val="2"/>
      </rPr>
      <t>+ Frais de sous-traitance par tiers</t>
    </r>
    <r>
      <rPr>
        <sz val="10"/>
        <color theme="1"/>
        <rFont val="Calibri"/>
        <family val="2"/>
      </rPr>
      <t xml:space="preserve">
peuvent être aditionnées à la valeur ajoutée régionale si l'entreprise se trouve dans la région</t>
    </r>
  </si>
  <si>
    <t xml:space="preserve">5. Insérer valeurs respectives pour frais de sous-traitance par des tiers et frais de transport. Déduire si les frais sont générés à l'extérieur de la région et l'exploitation est située à l'intérieur de la région, ajouter (+) si les frais sont générés à l'intérieur de la région et l'entreprise se situe à l'extérieur de la région. </t>
  </si>
  <si>
    <t>2. déduire frais eventuels: frais des travaux par des tiers et frais de transport</t>
  </si>
  <si>
    <t>2. insérer frais eventuels: frais des travaux par des tiers et frais de transport</t>
  </si>
  <si>
    <t>part % des ingrédients d'origine agricole (du semi-fini)</t>
  </si>
  <si>
    <t xml:space="preserve">part % des ingrédients d'origine agricole (du produit)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</si>
</sst>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"/>
    <numFmt numFmtId="165" formatCode="_ * #,##0.000_ ;_ * \-#,##0.000_ ;_ * &quot;-&quot;??_ ;_ @_ "/>
  </numFmts>
  <fonts count="3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theme="5" tint="-0.499984740745262"/>
      <name val="Calibri"/>
      <family val="2"/>
    </font>
    <font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  "/>
    </font>
    <font>
      <sz val="10"/>
      <color theme="1"/>
      <name val="Calibri  "/>
    </font>
    <font>
      <b/>
      <sz val="10"/>
      <color theme="1"/>
      <name val="Calibri  "/>
    </font>
    <font>
      <sz val="8"/>
      <color rgb="FFFF0000"/>
      <name val="Calibri"/>
      <family val="2"/>
      <scheme val="minor"/>
    </font>
    <font>
      <b/>
      <sz val="6"/>
      <color theme="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u/>
      <sz val="10"/>
      <name val="Calibri"/>
      <family val="2"/>
    </font>
    <font>
      <sz val="9"/>
      <name val="Calibri"/>
      <family val="2"/>
    </font>
    <font>
      <sz val="10"/>
      <name val="Calibri  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4">
    <xf numFmtId="0" fontId="0" fillId="0" borderId="0" xfId="0"/>
    <xf numFmtId="0" fontId="5" fillId="3" borderId="3" xfId="0" applyFont="1" applyFill="1" applyBorder="1" applyProtection="1">
      <protection locked="0"/>
    </xf>
    <xf numFmtId="0" fontId="7" fillId="0" borderId="0" xfId="0" applyFont="1"/>
    <xf numFmtId="43" fontId="7" fillId="3" borderId="3" xfId="1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0" fontId="7" fillId="3" borderId="6" xfId="0" applyFont="1" applyFill="1" applyBorder="1" applyProtection="1">
      <protection locked="0"/>
    </xf>
    <xf numFmtId="0" fontId="10" fillId="0" borderId="0" xfId="0" applyFo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8" fillId="2" borderId="4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top" wrapText="1" shrinkToFit="1"/>
    </xf>
    <xf numFmtId="0" fontId="10" fillId="2" borderId="3" xfId="0" applyFont="1" applyFill="1" applyBorder="1" applyAlignment="1">
      <alignment horizontal="left" vertical="center" wrapText="1" shrinkToFit="1"/>
    </xf>
    <xf numFmtId="0" fontId="8" fillId="2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9" fontId="15" fillId="0" borderId="3" xfId="2" applyFont="1" applyBorder="1" applyAlignment="1">
      <alignment vertical="top"/>
    </xf>
    <xf numFmtId="0" fontId="7" fillId="0" borderId="0" xfId="0" applyFont="1" applyAlignment="1">
      <alignment vertical="top"/>
    </xf>
    <xf numFmtId="0" fontId="15" fillId="0" borderId="3" xfId="0" applyFont="1" applyBorder="1"/>
    <xf numFmtId="0" fontId="7" fillId="0" borderId="6" xfId="0" applyFont="1" applyBorder="1" applyAlignment="1">
      <alignment vertical="center"/>
    </xf>
    <xf numFmtId="9" fontId="15" fillId="0" borderId="3" xfId="2" applyFont="1" applyBorder="1" applyAlignment="1">
      <alignment vertical="center"/>
    </xf>
    <xf numFmtId="0" fontId="8" fillId="0" borderId="4" xfId="0" quotePrefix="1" applyFont="1" applyBorder="1"/>
    <xf numFmtId="0" fontId="7" fillId="0" borderId="6" xfId="0" applyFont="1" applyBorder="1"/>
    <xf numFmtId="0" fontId="8" fillId="0" borderId="4" xfId="0" quotePrefix="1" applyFont="1" applyFill="1" applyBorder="1"/>
    <xf numFmtId="10" fontId="8" fillId="0" borderId="3" xfId="0" applyNumberFormat="1" applyFont="1" applyBorder="1"/>
    <xf numFmtId="0" fontId="10" fillId="0" borderId="6" xfId="0" quotePrefix="1" applyFont="1" applyBorder="1"/>
    <xf numFmtId="0" fontId="7" fillId="3" borderId="4" xfId="0" applyFont="1" applyFill="1" applyBorder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5" fillId="0" borderId="0" xfId="0" applyFont="1" applyProtection="1"/>
    <xf numFmtId="0" fontId="13" fillId="0" borderId="10" xfId="0" applyFont="1" applyBorder="1" applyProtection="1"/>
    <xf numFmtId="0" fontId="5" fillId="0" borderId="11" xfId="0" applyFont="1" applyBorder="1" applyAlignment="1" applyProtection="1">
      <alignment horizontal="left"/>
    </xf>
    <xf numFmtId="0" fontId="6" fillId="0" borderId="11" xfId="0" applyFont="1" applyBorder="1" applyProtection="1"/>
    <xf numFmtId="0" fontId="6" fillId="0" borderId="13" xfId="0" applyFont="1" applyBorder="1" applyProtection="1"/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8" xfId="0" applyFont="1" applyBorder="1" applyProtection="1"/>
    <xf numFmtId="0" fontId="5" fillId="3" borderId="3" xfId="0" applyFont="1" applyFill="1" applyBorder="1" applyProtection="1"/>
    <xf numFmtId="0" fontId="5" fillId="0" borderId="0" xfId="0" applyFont="1" applyFill="1" applyBorder="1" applyProtection="1"/>
    <xf numFmtId="0" fontId="5" fillId="0" borderId="8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0" fontId="6" fillId="0" borderId="0" xfId="0" applyFont="1" applyBorder="1" applyProtection="1"/>
    <xf numFmtId="0" fontId="6" fillId="7" borderId="3" xfId="0" applyFont="1" applyFill="1" applyBorder="1" applyAlignment="1" applyProtection="1">
      <alignment horizontal="left" vertical="top"/>
    </xf>
    <xf numFmtId="0" fontId="6" fillId="7" borderId="3" xfId="0" applyFont="1" applyFill="1" applyBorder="1" applyAlignment="1" applyProtection="1">
      <alignment horizontal="left" vertical="top" wrapText="1"/>
    </xf>
    <xf numFmtId="43" fontId="5" fillId="0" borderId="3" xfId="0" applyNumberFormat="1" applyFont="1" applyBorder="1" applyProtection="1"/>
    <xf numFmtId="10" fontId="5" fillId="4" borderId="3" xfId="2" applyNumberFormat="1" applyFont="1" applyFill="1" applyBorder="1" applyProtection="1"/>
    <xf numFmtId="2" fontId="6" fillId="0" borderId="0" xfId="0" applyNumberFormat="1" applyFont="1" applyBorder="1" applyProtection="1"/>
    <xf numFmtId="10" fontId="6" fillId="0" borderId="0" xfId="2" applyNumberFormat="1" applyFont="1" applyBorder="1" applyProtection="1"/>
    <xf numFmtId="0" fontId="5" fillId="0" borderId="9" xfId="0" applyFont="1" applyBorder="1" applyProtection="1"/>
    <xf numFmtId="0" fontId="5" fillId="0" borderId="8" xfId="0" applyFont="1" applyBorder="1" applyProtection="1"/>
    <xf numFmtId="0" fontId="6" fillId="0" borderId="4" xfId="0" applyFont="1" applyBorder="1" applyProtection="1"/>
    <xf numFmtId="0" fontId="6" fillId="0" borderId="12" xfId="0" applyFont="1" applyBorder="1" applyProtection="1"/>
    <xf numFmtId="0" fontId="5" fillId="0" borderId="2" xfId="0" applyFont="1" applyBorder="1" applyProtection="1"/>
    <xf numFmtId="0" fontId="10" fillId="0" borderId="0" xfId="0" applyFont="1" applyBorder="1" applyProtection="1"/>
    <xf numFmtId="0" fontId="22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Protection="1"/>
    <xf numFmtId="0" fontId="7" fillId="0" borderId="0" xfId="0" applyFont="1" applyBorder="1" applyAlignment="1" applyProtection="1">
      <alignment horizontal="right"/>
    </xf>
    <xf numFmtId="0" fontId="14" fillId="0" borderId="0" xfId="0" applyFont="1" applyBorder="1" applyProtection="1"/>
    <xf numFmtId="0" fontId="7" fillId="0" borderId="11" xfId="0" applyFont="1" applyBorder="1" applyProtection="1"/>
    <xf numFmtId="0" fontId="7" fillId="0" borderId="13" xfId="0" applyFont="1" applyBorder="1" applyProtection="1"/>
    <xf numFmtId="0" fontId="7" fillId="0" borderId="9" xfId="0" applyFont="1" applyBorder="1" applyProtection="1"/>
    <xf numFmtId="0" fontId="8" fillId="0" borderId="8" xfId="0" applyFont="1" applyBorder="1" applyProtection="1"/>
    <xf numFmtId="0" fontId="7" fillId="0" borderId="8" xfId="0" applyFont="1" applyBorder="1" applyProtection="1"/>
    <xf numFmtId="0" fontId="8" fillId="0" borderId="0" xfId="0" applyFont="1" applyBorder="1" applyProtection="1"/>
    <xf numFmtId="0" fontId="7" fillId="0" borderId="2" xfId="0" applyFont="1" applyBorder="1" applyProtection="1"/>
    <xf numFmtId="0" fontId="7" fillId="0" borderId="14" xfId="0" applyFont="1" applyBorder="1" applyProtection="1"/>
    <xf numFmtId="0" fontId="7" fillId="0" borderId="0" xfId="0" applyFont="1" applyFill="1" applyBorder="1" applyProtection="1"/>
    <xf numFmtId="0" fontId="7" fillId="0" borderId="9" xfId="0" applyFont="1" applyFill="1" applyBorder="1" applyProtection="1"/>
    <xf numFmtId="0" fontId="7" fillId="0" borderId="15" xfId="0" applyFont="1" applyBorder="1" applyProtection="1"/>
    <xf numFmtId="0" fontId="7" fillId="0" borderId="12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8" fillId="0" borderId="12" xfId="0" applyFont="1" applyBorder="1" applyProtection="1"/>
    <xf numFmtId="0" fontId="8" fillId="7" borderId="3" xfId="0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vertical="top" wrapText="1"/>
    </xf>
    <xf numFmtId="0" fontId="8" fillId="6" borderId="3" xfId="0" applyFont="1" applyFill="1" applyBorder="1" applyAlignment="1" applyProtection="1">
      <alignment horizontal="left" vertical="top" wrapText="1"/>
    </xf>
    <xf numFmtId="9" fontId="7" fillId="0" borderId="3" xfId="2" applyFont="1" applyFill="1" applyBorder="1" applyProtection="1"/>
    <xf numFmtId="0" fontId="7" fillId="0" borderId="3" xfId="0" applyFont="1" applyBorder="1" applyAlignment="1" applyProtection="1"/>
    <xf numFmtId="43" fontId="7" fillId="0" borderId="3" xfId="0" applyNumberFormat="1" applyFont="1" applyFill="1" applyBorder="1" applyProtection="1"/>
    <xf numFmtId="0" fontId="7" fillId="4" borderId="4" xfId="0" applyFont="1" applyFill="1" applyBorder="1" applyProtection="1"/>
    <xf numFmtId="0" fontId="7" fillId="4" borderId="6" xfId="0" applyFont="1" applyFill="1" applyBorder="1" applyProtection="1"/>
    <xf numFmtId="0" fontId="8" fillId="0" borderId="4" xfId="0" applyFont="1" applyFill="1" applyBorder="1" applyProtection="1"/>
    <xf numFmtId="0" fontId="11" fillId="4" borderId="3" xfId="0" applyFont="1" applyFill="1" applyBorder="1" applyProtection="1"/>
    <xf numFmtId="0" fontId="11" fillId="4" borderId="6" xfId="0" applyFont="1" applyFill="1" applyBorder="1" applyProtection="1"/>
    <xf numFmtId="43" fontId="11" fillId="4" borderId="3" xfId="1" applyFont="1" applyFill="1" applyBorder="1" applyProtection="1"/>
    <xf numFmtId="43" fontId="7" fillId="4" borderId="8" xfId="1" applyFont="1" applyFill="1" applyBorder="1" applyProtection="1"/>
    <xf numFmtId="43" fontId="7" fillId="4" borderId="0" xfId="1" applyFont="1" applyFill="1" applyBorder="1" applyProtection="1"/>
    <xf numFmtId="0" fontId="7" fillId="0" borderId="0" xfId="0" applyFont="1" applyBorder="1" applyAlignment="1" applyProtection="1"/>
    <xf numFmtId="0" fontId="7" fillId="0" borderId="9" xfId="0" applyFont="1" applyBorder="1" applyAlignment="1" applyProtection="1"/>
    <xf numFmtId="0" fontId="18" fillId="0" borderId="10" xfId="0" applyFont="1" applyBorder="1" applyAlignment="1" applyProtection="1"/>
    <xf numFmtId="0" fontId="12" fillId="0" borderId="11" xfId="0" applyFont="1" applyFill="1" applyBorder="1" applyProtection="1"/>
    <xf numFmtId="0" fontId="8" fillId="0" borderId="3" xfId="0" applyFont="1" applyBorder="1" applyProtection="1"/>
    <xf numFmtId="0" fontId="8" fillId="0" borderId="6" xfId="0" applyFont="1" applyBorder="1" applyProtection="1"/>
    <xf numFmtId="0" fontId="7" fillId="0" borderId="8" xfId="0" applyFont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12" fillId="0" borderId="3" xfId="0" applyFont="1" applyFill="1" applyBorder="1" applyAlignment="1" applyProtection="1">
      <alignment horizontal="left"/>
    </xf>
    <xf numFmtId="10" fontId="8" fillId="0" borderId="0" xfId="2" applyNumberFormat="1" applyFont="1" applyBorder="1" applyProtection="1"/>
    <xf numFmtId="2" fontId="8" fillId="0" borderId="0" xfId="0" applyNumberFormat="1" applyFont="1" applyBorder="1" applyProtection="1"/>
    <xf numFmtId="43" fontId="7" fillId="0" borderId="3" xfId="1" applyFont="1" applyFill="1" applyBorder="1" applyAlignment="1" applyProtection="1">
      <alignment horizontal="left"/>
    </xf>
    <xf numFmtId="0" fontId="7" fillId="0" borderId="8" xfId="0" quotePrefix="1" applyFont="1" applyBorder="1" applyProtection="1"/>
    <xf numFmtId="0" fontId="7" fillId="0" borderId="16" xfId="0" applyFont="1" applyBorder="1" applyProtection="1"/>
    <xf numFmtId="0" fontId="7" fillId="0" borderId="16" xfId="0" applyFont="1" applyBorder="1" applyAlignment="1" applyProtection="1">
      <alignment vertical="top" wrapText="1"/>
    </xf>
    <xf numFmtId="0" fontId="7" fillId="4" borderId="3" xfId="0" applyFont="1" applyFill="1" applyBorder="1" applyProtection="1"/>
    <xf numFmtId="43" fontId="7" fillId="0" borderId="0" xfId="1" applyFont="1" applyBorder="1" applyProtection="1"/>
    <xf numFmtId="2" fontId="8" fillId="0" borderId="8" xfId="0" quotePrefix="1" applyNumberFormat="1" applyFont="1" applyFill="1" applyBorder="1" applyProtection="1"/>
    <xf numFmtId="0" fontId="19" fillId="0" borderId="2" xfId="0" applyFont="1" applyBorder="1" applyProtection="1"/>
    <xf numFmtId="9" fontId="8" fillId="0" borderId="3" xfId="2" applyFont="1" applyFill="1" applyBorder="1" applyProtection="1"/>
    <xf numFmtId="0" fontId="5" fillId="0" borderId="2" xfId="0" applyFont="1" applyBorder="1" applyAlignment="1" applyProtection="1">
      <alignment horizontal="left"/>
    </xf>
    <xf numFmtId="0" fontId="5" fillId="0" borderId="9" xfId="0" quotePrefix="1" applyFont="1" applyBorder="1" applyAlignment="1" applyProtection="1">
      <alignment horizontal="left" vertical="top" wrapText="1"/>
    </xf>
    <xf numFmtId="0" fontId="6" fillId="0" borderId="2" xfId="0" applyFont="1" applyBorder="1" applyProtection="1"/>
    <xf numFmtId="0" fontId="6" fillId="0" borderId="14" xfId="0" applyFont="1" applyBorder="1" applyProtection="1"/>
    <xf numFmtId="0" fontId="5" fillId="0" borderId="14" xfId="0" applyFont="1" applyFill="1" applyBorder="1" applyProtection="1"/>
    <xf numFmtId="0" fontId="6" fillId="7" borderId="4" xfId="0" applyFont="1" applyFill="1" applyBorder="1" applyAlignment="1" applyProtection="1">
      <alignment vertical="top"/>
    </xf>
    <xf numFmtId="0" fontId="5" fillId="4" borderId="6" xfId="0" applyFont="1" applyFill="1" applyBorder="1" applyProtection="1"/>
    <xf numFmtId="0" fontId="5" fillId="0" borderId="11" xfId="0" applyFont="1" applyBorder="1" applyProtection="1"/>
    <xf numFmtId="2" fontId="6" fillId="0" borderId="0" xfId="0" quotePrefix="1" applyNumberFormat="1" applyFont="1" applyBorder="1" applyProtection="1"/>
    <xf numFmtId="0" fontId="9" fillId="0" borderId="10" xfId="0" applyFont="1" applyBorder="1" applyProtection="1"/>
    <xf numFmtId="0" fontId="5" fillId="0" borderId="11" xfId="0" applyFont="1" applyBorder="1" applyAlignment="1" applyProtection="1"/>
    <xf numFmtId="0" fontId="5" fillId="0" borderId="13" xfId="0" applyFont="1" applyBorder="1" applyProtection="1"/>
    <xf numFmtId="0" fontId="9" fillId="0" borderId="8" xfId="0" applyFont="1" applyBorder="1" applyProtection="1"/>
    <xf numFmtId="2" fontId="6" fillId="0" borderId="7" xfId="0" applyNumberFormat="1" applyFont="1" applyBorder="1" applyProtection="1"/>
    <xf numFmtId="0" fontId="5" fillId="0" borderId="7" xfId="0" applyFont="1" applyBorder="1" applyProtection="1"/>
    <xf numFmtId="43" fontId="5" fillId="4" borderId="7" xfId="1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 vertical="top" wrapText="1"/>
    </xf>
    <xf numFmtId="0" fontId="10" fillId="0" borderId="11" xfId="0" applyFont="1" applyBorder="1" applyAlignment="1" applyProtection="1">
      <alignment vertical="top"/>
    </xf>
    <xf numFmtId="0" fontId="8" fillId="0" borderId="8" xfId="0" applyFont="1" applyBorder="1" applyAlignment="1" applyProtection="1">
      <alignment vertical="top"/>
    </xf>
    <xf numFmtId="0" fontId="13" fillId="0" borderId="11" xfId="0" applyFont="1" applyBorder="1" applyProtection="1"/>
    <xf numFmtId="0" fontId="5" fillId="0" borderId="3" xfId="0" applyFont="1" applyBorder="1" applyProtection="1"/>
    <xf numFmtId="0" fontId="5" fillId="5" borderId="3" xfId="0" applyFont="1" applyFill="1" applyBorder="1" applyProtection="1"/>
    <xf numFmtId="9" fontId="8" fillId="0" borderId="3" xfId="2" applyFont="1" applyBorder="1" applyProtection="1"/>
    <xf numFmtId="0" fontId="17" fillId="0" borderId="15" xfId="0" applyFont="1" applyBorder="1" applyAlignment="1" applyProtection="1">
      <alignment vertical="top" wrapText="1"/>
    </xf>
    <xf numFmtId="43" fontId="7" fillId="0" borderId="6" xfId="0" applyNumberFormat="1" applyFont="1" applyFill="1" applyBorder="1" applyAlignment="1" applyProtection="1">
      <alignment horizontal="left"/>
    </xf>
    <xf numFmtId="43" fontId="5" fillId="3" borderId="17" xfId="1" applyFont="1" applyFill="1" applyBorder="1" applyAlignment="1" applyProtection="1">
      <alignment horizontal="center"/>
      <protection locked="0"/>
    </xf>
    <xf numFmtId="43" fontId="5" fillId="0" borderId="17" xfId="0" applyNumberFormat="1" applyFont="1" applyBorder="1" applyProtection="1"/>
    <xf numFmtId="43" fontId="6" fillId="4" borderId="16" xfId="1" applyFont="1" applyFill="1" applyBorder="1" applyProtection="1"/>
    <xf numFmtId="43" fontId="5" fillId="5" borderId="19" xfId="1" applyFont="1" applyFill="1" applyBorder="1" applyAlignment="1" applyProtection="1">
      <alignment horizontal="center"/>
      <protection locked="0"/>
    </xf>
    <xf numFmtId="43" fontId="5" fillId="5" borderId="22" xfId="1" applyFont="1" applyFill="1" applyBorder="1" applyAlignment="1" applyProtection="1">
      <alignment horizontal="center"/>
      <protection locked="0"/>
    </xf>
    <xf numFmtId="43" fontId="5" fillId="5" borderId="23" xfId="1" applyFont="1" applyFill="1" applyBorder="1" applyAlignment="1" applyProtection="1">
      <alignment horizontal="center"/>
      <protection locked="0"/>
    </xf>
    <xf numFmtId="10" fontId="5" fillId="4" borderId="17" xfId="2" applyNumberFormat="1" applyFont="1" applyFill="1" applyBorder="1" applyProtection="1"/>
    <xf numFmtId="0" fontId="5" fillId="4" borderId="12" xfId="0" applyFont="1" applyFill="1" applyBorder="1" applyProtection="1"/>
    <xf numFmtId="2" fontId="6" fillId="0" borderId="2" xfId="0" applyNumberFormat="1" applyFont="1" applyBorder="1" applyProtection="1"/>
    <xf numFmtId="9" fontId="7" fillId="8" borderId="3" xfId="0" applyNumberFormat="1" applyFont="1" applyFill="1" applyBorder="1" applyAlignment="1" applyProtection="1">
      <alignment vertical="top"/>
      <protection locked="0"/>
    </xf>
    <xf numFmtId="0" fontId="8" fillId="0" borderId="8" xfId="0" applyFont="1" applyFill="1" applyBorder="1" applyProtection="1"/>
    <xf numFmtId="0" fontId="8" fillId="0" borderId="7" xfId="0" applyFont="1" applyBorder="1" applyProtection="1"/>
    <xf numFmtId="0" fontId="10" fillId="0" borderId="8" xfId="0" applyFont="1" applyFill="1" applyBorder="1" applyAlignment="1" applyProtection="1">
      <alignment horizontal="left" vertical="top" wrapText="1"/>
    </xf>
    <xf numFmtId="2" fontId="12" fillId="0" borderId="8" xfId="0" quotePrefix="1" applyNumberFormat="1" applyFont="1" applyFill="1" applyBorder="1" applyAlignment="1" applyProtection="1"/>
    <xf numFmtId="9" fontId="7" fillId="5" borderId="3" xfId="0" applyNumberFormat="1" applyFont="1" applyFill="1" applyBorder="1" applyAlignment="1" applyProtection="1">
      <alignment vertical="top"/>
      <protection locked="0"/>
    </xf>
    <xf numFmtId="0" fontId="8" fillId="0" borderId="15" xfId="0" applyFont="1" applyBorder="1" applyAlignment="1" applyProtection="1">
      <alignment vertical="top"/>
    </xf>
    <xf numFmtId="0" fontId="0" fillId="0" borderId="0" xfId="0" applyProtection="1"/>
    <xf numFmtId="0" fontId="5" fillId="8" borderId="3" xfId="0" applyFont="1" applyFill="1" applyBorder="1" applyAlignment="1" applyProtection="1">
      <protection locked="0"/>
    </xf>
    <xf numFmtId="43" fontId="5" fillId="5" borderId="21" xfId="0" applyNumberFormat="1" applyFont="1" applyFill="1" applyBorder="1" applyProtection="1">
      <protection locked="0"/>
    </xf>
    <xf numFmtId="43" fontId="5" fillId="5" borderId="5" xfId="0" applyNumberFormat="1" applyFont="1" applyFill="1" applyBorder="1" applyProtection="1">
      <protection locked="0"/>
    </xf>
    <xf numFmtId="43" fontId="5" fillId="5" borderId="25" xfId="0" applyNumberFormat="1" applyFont="1" applyFill="1" applyBorder="1" applyProtection="1">
      <protection locked="0"/>
    </xf>
    <xf numFmtId="0" fontId="10" fillId="2" borderId="3" xfId="0" applyFont="1" applyFill="1" applyBorder="1" applyAlignment="1">
      <alignment horizontal="center" vertical="center" wrapText="1" shrinkToFit="1"/>
    </xf>
    <xf numFmtId="0" fontId="27" fillId="0" borderId="0" xfId="0" applyFont="1" applyProtection="1"/>
    <xf numFmtId="0" fontId="27" fillId="0" borderId="0" xfId="0" applyFont="1"/>
    <xf numFmtId="2" fontId="20" fillId="0" borderId="12" xfId="0" applyNumberFormat="1" applyFont="1" applyBorder="1" applyProtection="1"/>
    <xf numFmtId="0" fontId="10" fillId="0" borderId="11" xfId="0" applyFont="1" applyBorder="1" applyAlignment="1" applyProtection="1">
      <alignment vertical="top" wrapText="1"/>
    </xf>
    <xf numFmtId="0" fontId="10" fillId="0" borderId="13" xfId="0" applyFont="1" applyBorder="1" applyAlignment="1" applyProtection="1">
      <alignment vertical="top" wrapText="1"/>
    </xf>
    <xf numFmtId="0" fontId="7" fillId="0" borderId="6" xfId="0" applyFont="1" applyBorder="1" applyProtection="1"/>
    <xf numFmtId="0" fontId="18" fillId="0" borderId="8" xfId="0" applyFont="1" applyBorder="1" applyProtection="1"/>
    <xf numFmtId="9" fontId="15" fillId="0" borderId="0" xfId="2" applyFont="1" applyBorder="1" applyProtection="1"/>
    <xf numFmtId="9" fontId="15" fillId="0" borderId="9" xfId="2" applyFont="1" applyBorder="1" applyProtection="1"/>
    <xf numFmtId="0" fontId="6" fillId="0" borderId="15" xfId="0" applyFont="1" applyBorder="1" applyProtection="1"/>
    <xf numFmtId="43" fontId="6" fillId="4" borderId="15" xfId="1" applyFont="1" applyFill="1" applyBorder="1" applyProtection="1"/>
    <xf numFmtId="10" fontId="6" fillId="4" borderId="15" xfId="2" applyNumberFormat="1" applyFont="1" applyFill="1" applyBorder="1" applyProtection="1"/>
    <xf numFmtId="0" fontId="5" fillId="4" borderId="4" xfId="0" applyFont="1" applyFill="1" applyBorder="1" applyProtection="1"/>
    <xf numFmtId="10" fontId="6" fillId="0" borderId="14" xfId="2" applyNumberFormat="1" applyFont="1" applyBorder="1" applyProtection="1"/>
    <xf numFmtId="0" fontId="8" fillId="0" borderId="0" xfId="0" applyFont="1" applyBorder="1" applyAlignment="1">
      <alignment horizontal="right"/>
    </xf>
    <xf numFmtId="0" fontId="8" fillId="0" borderId="4" xfId="0" quotePrefix="1" applyFont="1" applyBorder="1" applyAlignment="1">
      <alignment vertical="center"/>
    </xf>
    <xf numFmtId="10" fontId="5" fillId="4" borderId="4" xfId="2" applyNumberFormat="1" applyFont="1" applyFill="1" applyBorder="1" applyProtection="1"/>
    <xf numFmtId="43" fontId="5" fillId="0" borderId="20" xfId="0" applyNumberFormat="1" applyFont="1" applyFill="1" applyBorder="1" applyProtection="1"/>
    <xf numFmtId="43" fontId="5" fillId="0" borderId="3" xfId="0" applyNumberFormat="1" applyFont="1" applyFill="1" applyBorder="1" applyProtection="1"/>
    <xf numFmtId="43" fontId="5" fillId="0" borderId="24" xfId="0" applyNumberFormat="1" applyFont="1" applyFill="1" applyBorder="1" applyProtection="1"/>
    <xf numFmtId="0" fontId="5" fillId="0" borderId="3" xfId="0" applyFont="1" applyFill="1" applyBorder="1" applyProtection="1"/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10" xfId="0" applyFont="1" applyBorder="1" applyProtection="1">
      <protection locked="0"/>
    </xf>
    <xf numFmtId="0" fontId="27" fillId="0" borderId="11" xfId="0" applyFont="1" applyBorder="1" applyProtection="1"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13" xfId="0" applyFont="1" applyBorder="1" applyProtection="1">
      <protection locked="0"/>
    </xf>
    <xf numFmtId="0" fontId="27" fillId="0" borderId="8" xfId="0" applyFont="1" applyBorder="1" applyProtection="1">
      <protection locked="0"/>
    </xf>
    <xf numFmtId="0" fontId="27" fillId="0" borderId="0" xfId="0" applyFont="1" applyBorder="1" applyProtection="1"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9" xfId="0" applyFont="1" applyBorder="1" applyProtection="1">
      <protection locked="0"/>
    </xf>
    <xf numFmtId="0" fontId="27" fillId="0" borderId="12" xfId="0" applyFont="1" applyBorder="1" applyProtection="1">
      <protection locked="0"/>
    </xf>
    <xf numFmtId="0" fontId="27" fillId="0" borderId="2" xfId="0" applyFont="1" applyBorder="1" applyProtection="1">
      <protection locked="0"/>
    </xf>
    <xf numFmtId="0" fontId="27" fillId="0" borderId="2" xfId="0" applyFont="1" applyBorder="1" applyAlignment="1" applyProtection="1">
      <alignment horizontal="center"/>
      <protection locked="0"/>
    </xf>
    <xf numFmtId="0" fontId="27" fillId="0" borderId="14" xfId="0" applyFont="1" applyBorder="1" applyProtection="1">
      <protection locked="0"/>
    </xf>
    <xf numFmtId="0" fontId="28" fillId="0" borderId="0" xfId="0" applyFont="1" applyProtection="1">
      <protection locked="0"/>
    </xf>
    <xf numFmtId="0" fontId="8" fillId="0" borderId="0" xfId="0" applyFont="1" applyProtection="1"/>
    <xf numFmtId="0" fontId="8" fillId="0" borderId="4" xfId="0" quotePrefix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9" fontId="15" fillId="0" borderId="3" xfId="2" applyFont="1" applyBorder="1" applyAlignment="1" applyProtection="1">
      <alignment vertical="center"/>
    </xf>
    <xf numFmtId="0" fontId="8" fillId="0" borderId="4" xfId="0" quotePrefix="1" applyFont="1" applyBorder="1" applyProtection="1"/>
    <xf numFmtId="0" fontId="8" fillId="0" borderId="4" xfId="0" quotePrefix="1" applyFont="1" applyFill="1" applyBorder="1" applyProtection="1"/>
    <xf numFmtId="10" fontId="8" fillId="0" borderId="3" xfId="0" applyNumberFormat="1" applyFont="1" applyBorder="1" applyProtection="1"/>
    <xf numFmtId="0" fontId="8" fillId="0" borderId="0" xfId="0" applyFont="1" applyFill="1"/>
    <xf numFmtId="0" fontId="7" fillId="0" borderId="0" xfId="0" quotePrefix="1" applyFont="1" applyFill="1"/>
    <xf numFmtId="0" fontId="7" fillId="0" borderId="0" xfId="0" applyFont="1" applyFill="1" applyBorder="1"/>
    <xf numFmtId="0" fontId="6" fillId="7" borderId="4" xfId="0" applyFont="1" applyFill="1" applyBorder="1" applyAlignment="1" applyProtection="1">
      <alignment horizontal="left" vertical="top" wrapText="1"/>
    </xf>
    <xf numFmtId="43" fontId="5" fillId="3" borderId="3" xfId="1" applyFont="1" applyFill="1" applyBorder="1" applyAlignment="1" applyProtection="1">
      <alignment horizontal="center"/>
      <protection locked="0"/>
    </xf>
    <xf numFmtId="0" fontId="31" fillId="0" borderId="0" xfId="0" applyFont="1" applyProtection="1"/>
    <xf numFmtId="0" fontId="31" fillId="0" borderId="0" xfId="0" applyFont="1" applyAlignment="1" applyProtection="1">
      <alignment vertical="top"/>
    </xf>
    <xf numFmtId="0" fontId="9" fillId="0" borderId="4" xfId="0" applyFont="1" applyBorder="1" applyProtection="1"/>
    <xf numFmtId="0" fontId="0" fillId="0" borderId="0" xfId="0" applyBorder="1" applyProtection="1"/>
    <xf numFmtId="0" fontId="10" fillId="0" borderId="8" xfId="0" applyFont="1" applyBorder="1" applyProtection="1"/>
    <xf numFmtId="0" fontId="12" fillId="0" borderId="0" xfId="0" quotePrefix="1" applyFont="1" applyFill="1"/>
    <xf numFmtId="0" fontId="10" fillId="0" borderId="3" xfId="0" applyFont="1" applyBorder="1" applyProtection="1"/>
    <xf numFmtId="43" fontId="8" fillId="0" borderId="3" xfId="1" applyFont="1" applyBorder="1" applyProtection="1"/>
    <xf numFmtId="0" fontId="33" fillId="0" borderId="0" xfId="0" applyFont="1" applyProtection="1"/>
    <xf numFmtId="0" fontId="34" fillId="0" borderId="0" xfId="0" quotePrefix="1" applyFont="1" applyProtection="1"/>
    <xf numFmtId="0" fontId="34" fillId="0" borderId="0" xfId="0" applyFont="1" applyProtection="1"/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6" xfId="0" applyFont="1" applyFill="1" applyBorder="1" applyAlignment="1" applyProtection="1">
      <alignment horizontal="left" vertical="top"/>
      <protection locked="0"/>
    </xf>
    <xf numFmtId="0" fontId="29" fillId="3" borderId="18" xfId="0" quotePrefix="1" applyFont="1" applyFill="1" applyBorder="1" applyAlignment="1" applyProtection="1">
      <alignment vertical="top" wrapText="1"/>
    </xf>
    <xf numFmtId="43" fontId="5" fillId="3" borderId="3" xfId="1" applyFont="1" applyFill="1" applyBorder="1" applyAlignment="1" applyProtection="1">
      <alignment horizontal="left" vertical="top"/>
      <protection locked="0"/>
    </xf>
    <xf numFmtId="43" fontId="5" fillId="3" borderId="17" xfId="1" applyFont="1" applyFill="1" applyBorder="1" applyAlignment="1" applyProtection="1">
      <alignment horizontal="left" vertical="top"/>
      <protection locked="0"/>
    </xf>
    <xf numFmtId="0" fontId="5" fillId="3" borderId="3" xfId="0" applyFont="1" applyFill="1" applyBorder="1" applyAlignment="1" applyProtection="1">
      <alignment horizontal="left" vertical="top"/>
      <protection locked="0"/>
    </xf>
    <xf numFmtId="0" fontId="5" fillId="3" borderId="17" xfId="0" applyFont="1" applyFill="1" applyBorder="1" applyAlignment="1" applyProtection="1">
      <alignment horizontal="left" vertical="top"/>
      <protection locked="0"/>
    </xf>
    <xf numFmtId="164" fontId="5" fillId="3" borderId="18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horizontal="left" vertical="top"/>
      <protection locked="0"/>
    </xf>
    <xf numFmtId="0" fontId="5" fillId="3" borderId="10" xfId="0" applyFont="1" applyFill="1" applyBorder="1" applyAlignment="1" applyProtection="1">
      <alignment horizontal="left" vertical="top"/>
      <protection locked="0"/>
    </xf>
    <xf numFmtId="165" fontId="5" fillId="3" borderId="4" xfId="1" applyNumberFormat="1" applyFont="1" applyFill="1" applyBorder="1" applyProtection="1">
      <protection locked="0"/>
    </xf>
    <xf numFmtId="165" fontId="5" fillId="4" borderId="3" xfId="1" applyNumberFormat="1" applyFont="1" applyFill="1" applyBorder="1" applyProtection="1"/>
    <xf numFmtId="165" fontId="5" fillId="3" borderId="10" xfId="1" applyNumberFormat="1" applyFont="1" applyFill="1" applyBorder="1" applyProtection="1">
      <protection locked="0"/>
    </xf>
    <xf numFmtId="165" fontId="5" fillId="4" borderId="17" xfId="1" applyNumberFormat="1" applyFont="1" applyFill="1" applyBorder="1" applyProtection="1"/>
    <xf numFmtId="165" fontId="5" fillId="5" borderId="3" xfId="1" applyNumberFormat="1" applyFont="1" applyFill="1" applyBorder="1" applyAlignment="1" applyProtection="1">
      <alignment horizontal="center"/>
      <protection locked="0"/>
    </xf>
    <xf numFmtId="165" fontId="5" fillId="5" borderId="3" xfId="1" applyNumberFormat="1" applyFont="1" applyFill="1" applyBorder="1" applyProtection="1">
      <protection locked="0"/>
    </xf>
    <xf numFmtId="165" fontId="6" fillId="4" borderId="15" xfId="1" applyNumberFormat="1" applyFont="1" applyFill="1" applyBorder="1" applyProtection="1"/>
    <xf numFmtId="165" fontId="5" fillId="4" borderId="6" xfId="1" applyNumberFormat="1" applyFont="1" applyFill="1" applyBorder="1" applyAlignment="1" applyProtection="1"/>
    <xf numFmtId="164" fontId="5" fillId="3" borderId="3" xfId="0" applyNumberFormat="1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0" fontId="5" fillId="8" borderId="3" xfId="0" applyFont="1" applyFill="1" applyBorder="1" applyProtection="1"/>
    <xf numFmtId="0" fontId="35" fillId="0" borderId="0" xfId="0" applyFont="1" applyProtection="1">
      <protection locked="0"/>
    </xf>
    <xf numFmtId="43" fontId="7" fillId="3" borderId="3" xfId="1" applyFont="1" applyFill="1" applyBorder="1" applyAlignment="1" applyProtection="1">
      <alignment horizontal="right"/>
      <protection locked="0"/>
    </xf>
    <xf numFmtId="165" fontId="7" fillId="3" borderId="3" xfId="1" applyNumberFormat="1" applyFont="1" applyFill="1" applyBorder="1" applyAlignment="1" applyProtection="1">
      <alignment horizontal="center"/>
      <protection locked="0"/>
    </xf>
    <xf numFmtId="165" fontId="7" fillId="3" borderId="3" xfId="1" applyNumberFormat="1" applyFont="1" applyFill="1" applyBorder="1" applyProtection="1">
      <protection locked="0"/>
    </xf>
    <xf numFmtId="165" fontId="7" fillId="4" borderId="3" xfId="1" applyNumberFormat="1" applyFont="1" applyFill="1" applyBorder="1" applyProtection="1"/>
    <xf numFmtId="165" fontId="11" fillId="4" borderId="3" xfId="1" applyNumberFormat="1" applyFont="1" applyFill="1" applyBorder="1" applyProtection="1"/>
    <xf numFmtId="2" fontId="7" fillId="3" borderId="3" xfId="0" applyNumberFormat="1" applyFont="1" applyFill="1" applyBorder="1" applyAlignment="1" applyProtection="1">
      <alignment vertical="top"/>
      <protection locked="0"/>
    </xf>
    <xf numFmtId="2" fontId="7" fillId="3" borderId="3" xfId="0" applyNumberFormat="1" applyFont="1" applyFill="1" applyBorder="1" applyProtection="1">
      <protection locked="0"/>
    </xf>
    <xf numFmtId="165" fontId="7" fillId="0" borderId="3" xfId="1" applyNumberFormat="1" applyFont="1" applyBorder="1" applyProtection="1"/>
    <xf numFmtId="0" fontId="7" fillId="3" borderId="6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43" fontId="7" fillId="3" borderId="7" xfId="1" applyNumberFormat="1" applyFont="1" applyFill="1" applyBorder="1" applyAlignment="1" applyProtection="1">
      <alignment horizontal="left" vertical="top"/>
      <protection locked="0"/>
    </xf>
    <xf numFmtId="43" fontId="7" fillId="0" borderId="7" xfId="1" applyNumberFormat="1" applyFont="1" applyBorder="1" applyAlignment="1" applyProtection="1">
      <alignment horizontal="left"/>
    </xf>
    <xf numFmtId="43" fontId="12" fillId="4" borderId="7" xfId="1" applyNumberFormat="1" applyFont="1" applyFill="1" applyBorder="1" applyAlignment="1" applyProtection="1">
      <alignment horizontal="left"/>
    </xf>
    <xf numFmtId="43" fontId="7" fillId="3" borderId="7" xfId="1" applyNumberFormat="1" applyFont="1" applyFill="1" applyBorder="1" applyAlignment="1" applyProtection="1">
      <alignment vertical="center"/>
      <protection locked="0"/>
    </xf>
    <xf numFmtId="43" fontId="7" fillId="0" borderId="7" xfId="1" applyNumberFormat="1" applyFont="1" applyFill="1" applyBorder="1" applyAlignment="1" applyProtection="1">
      <alignment vertical="center"/>
    </xf>
    <xf numFmtId="43" fontId="7" fillId="4" borderId="7" xfId="1" applyNumberFormat="1" applyFont="1" applyFill="1" applyBorder="1" applyAlignment="1" applyProtection="1">
      <alignment vertical="center"/>
    </xf>
    <xf numFmtId="43" fontId="7" fillId="4" borderId="7" xfId="1" applyNumberFormat="1" applyFont="1" applyFill="1" applyBorder="1" applyProtection="1"/>
    <xf numFmtId="43" fontId="7" fillId="0" borderId="0" xfId="0" applyNumberFormat="1" applyFont="1"/>
    <xf numFmtId="43" fontId="7" fillId="0" borderId="7" xfId="1" applyNumberFormat="1" applyFont="1" applyBorder="1"/>
    <xf numFmtId="0" fontId="7" fillId="0" borderId="0" xfId="0" applyFont="1" applyAlignment="1">
      <alignment horizontal="left" vertical="top"/>
    </xf>
    <xf numFmtId="0" fontId="7" fillId="3" borderId="6" xfId="0" applyFont="1" applyFill="1" applyBorder="1" applyAlignment="1">
      <alignment horizontal="left"/>
    </xf>
    <xf numFmtId="0" fontId="10" fillId="0" borderId="6" xfId="0" quotePrefix="1" applyFont="1" applyBorder="1" applyAlignment="1">
      <alignment horizontal="left"/>
    </xf>
    <xf numFmtId="43" fontId="7" fillId="0" borderId="0" xfId="0" applyNumberFormat="1" applyFont="1" applyAlignment="1">
      <alignment vertical="top"/>
    </xf>
    <xf numFmtId="43" fontId="7" fillId="0" borderId="0" xfId="0" applyNumberFormat="1" applyFont="1" applyProtection="1"/>
    <xf numFmtId="43" fontId="7" fillId="0" borderId="7" xfId="1" applyNumberFormat="1" applyFont="1" applyBorder="1" applyProtection="1"/>
    <xf numFmtId="0" fontId="27" fillId="0" borderId="11" xfId="0" applyFont="1" applyBorder="1" applyProtection="1"/>
    <xf numFmtId="0" fontId="27" fillId="0" borderId="13" xfId="0" applyFont="1" applyBorder="1" applyProtection="1"/>
    <xf numFmtId="0" fontId="27" fillId="0" borderId="8" xfId="0" applyFont="1" applyBorder="1" applyAlignment="1" applyProtection="1">
      <alignment horizontal="left" vertical="top"/>
    </xf>
    <xf numFmtId="0" fontId="27" fillId="0" borderId="0" xfId="0" applyFont="1" applyBorder="1" applyProtection="1"/>
    <xf numFmtId="0" fontId="27" fillId="0" borderId="9" xfId="0" applyFont="1" applyBorder="1" applyProtection="1"/>
    <xf numFmtId="0" fontId="27" fillId="3" borderId="8" xfId="0" applyFont="1" applyFill="1" applyBorder="1" applyAlignment="1" applyProtection="1">
      <alignment vertical="top"/>
      <protection locked="0"/>
    </xf>
    <xf numFmtId="0" fontId="27" fillId="3" borderId="12" xfId="0" applyFont="1" applyFill="1" applyBorder="1" applyAlignment="1" applyProtection="1">
      <alignment vertical="top"/>
      <protection locked="0"/>
    </xf>
    <xf numFmtId="0" fontId="7" fillId="0" borderId="12" xfId="0" applyFont="1" applyBorder="1" applyProtection="1"/>
    <xf numFmtId="0" fontId="35" fillId="0" borderId="10" xfId="0" applyFont="1" applyBorder="1" applyProtection="1">
      <protection locked="0"/>
    </xf>
    <xf numFmtId="0" fontId="7" fillId="0" borderId="0" xfId="0" applyFont="1" applyBorder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3" borderId="0" xfId="0" applyFont="1" applyFill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</xf>
    <xf numFmtId="165" fontId="6" fillId="0" borderId="6" xfId="0" applyNumberFormat="1" applyFont="1" applyBorder="1" applyProtection="1"/>
    <xf numFmtId="0" fontId="5" fillId="3" borderId="11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6" fillId="7" borderId="4" xfId="0" applyFont="1" applyFill="1" applyBorder="1" applyAlignment="1" applyProtection="1">
      <alignment horizontal="left" vertical="top" wrapText="1"/>
    </xf>
    <xf numFmtId="0" fontId="6" fillId="7" borderId="6" xfId="0" applyFont="1" applyFill="1" applyBorder="1" applyAlignment="1" applyProtection="1">
      <alignment horizontal="left" vertical="top" wrapText="1"/>
    </xf>
    <xf numFmtId="43" fontId="5" fillId="3" borderId="4" xfId="1" applyFont="1" applyFill="1" applyBorder="1" applyAlignment="1" applyProtection="1">
      <alignment horizontal="left" vertical="top"/>
      <protection locked="0"/>
    </xf>
    <xf numFmtId="43" fontId="5" fillId="3" borderId="6" xfId="1" applyFont="1" applyFill="1" applyBorder="1" applyAlignment="1" applyProtection="1">
      <alignment horizontal="left" vertical="top"/>
      <protection locked="0"/>
    </xf>
    <xf numFmtId="43" fontId="5" fillId="3" borderId="10" xfId="1" applyFont="1" applyFill="1" applyBorder="1" applyAlignment="1" applyProtection="1">
      <alignment horizontal="left" vertical="top"/>
      <protection locked="0"/>
    </xf>
    <xf numFmtId="43" fontId="5" fillId="3" borderId="13" xfId="1" applyFont="1" applyFill="1" applyBorder="1" applyAlignment="1" applyProtection="1">
      <alignment horizontal="left" vertical="top"/>
      <protection locked="0"/>
    </xf>
    <xf numFmtId="43" fontId="5" fillId="3" borderId="3" xfId="1" applyFont="1" applyFill="1" applyBorder="1" applyAlignment="1" applyProtection="1">
      <alignment horizontal="left" vertical="top"/>
      <protection locked="0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6" xfId="0" applyFont="1" applyFill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12" fillId="0" borderId="11" xfId="0" applyFont="1" applyFill="1" applyBorder="1" applyAlignment="1" applyProtection="1">
      <alignment horizontal="left" vertical="top" wrapText="1"/>
    </xf>
    <xf numFmtId="0" fontId="12" fillId="0" borderId="13" xfId="0" applyFont="1" applyFill="1" applyBorder="1" applyAlignment="1" applyProtection="1">
      <alignment horizontal="left" vertical="top" wrapText="1"/>
    </xf>
    <xf numFmtId="0" fontId="12" fillId="0" borderId="2" xfId="0" applyFont="1" applyFill="1" applyBorder="1" applyAlignment="1" applyProtection="1">
      <alignment horizontal="left" vertical="top" wrapText="1"/>
    </xf>
    <xf numFmtId="0" fontId="12" fillId="0" borderId="14" xfId="0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8" xfId="0" applyFont="1" applyBorder="1" applyAlignment="1" applyProtection="1">
      <alignment horizontal="left" wrapText="1"/>
    </xf>
    <xf numFmtId="0" fontId="8" fillId="0" borderId="9" xfId="0" applyFont="1" applyBorder="1" applyAlignment="1" applyProtection="1">
      <alignment horizontal="left" wrapText="1"/>
    </xf>
    <xf numFmtId="0" fontId="21" fillId="0" borderId="8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left" vertical="top" wrapText="1"/>
    </xf>
    <xf numFmtId="0" fontId="21" fillId="0" borderId="9" xfId="0" applyFont="1" applyBorder="1" applyAlignment="1" applyProtection="1">
      <alignment horizontal="left" vertical="top" wrapText="1"/>
    </xf>
    <xf numFmtId="0" fontId="17" fillId="0" borderId="12" xfId="0" applyFont="1" applyFill="1" applyBorder="1" applyAlignment="1" applyProtection="1">
      <alignment horizontal="left" vertical="top" wrapText="1"/>
    </xf>
    <xf numFmtId="0" fontId="17" fillId="0" borderId="2" xfId="0" applyFont="1" applyFill="1" applyBorder="1" applyAlignment="1" applyProtection="1">
      <alignment horizontal="left" vertical="top" wrapText="1"/>
    </xf>
    <xf numFmtId="0" fontId="17" fillId="0" borderId="14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8" fillId="0" borderId="11" xfId="0" applyFont="1" applyFill="1" applyBorder="1" applyAlignment="1" applyProtection="1">
      <alignment horizontal="left" vertical="top" wrapText="1"/>
    </xf>
    <xf numFmtId="0" fontId="17" fillId="0" borderId="8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7" fillId="0" borderId="9" xfId="0" applyFont="1" applyFill="1" applyBorder="1" applyAlignment="1" applyProtection="1">
      <alignment horizontal="left" vertical="top" wrapText="1"/>
    </xf>
    <xf numFmtId="0" fontId="17" fillId="0" borderId="8" xfId="0" quotePrefix="1" applyFont="1" applyBorder="1" applyAlignment="1" applyProtection="1">
      <alignment horizontal="left" vertical="top" wrapText="1"/>
    </xf>
    <xf numFmtId="0" fontId="17" fillId="0" borderId="0" xfId="0" quotePrefix="1" applyFont="1" applyBorder="1" applyAlignment="1" applyProtection="1">
      <alignment horizontal="left" vertical="top" wrapText="1"/>
    </xf>
    <xf numFmtId="0" fontId="17" fillId="0" borderId="9" xfId="0" quotePrefix="1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/>
    </xf>
    <xf numFmtId="0" fontId="12" fillId="3" borderId="0" xfId="0" applyFont="1" applyFill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 vertical="top" wrapText="1"/>
    </xf>
    <xf numFmtId="0" fontId="14" fillId="0" borderId="11" xfId="0" applyFont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top"/>
      <protection locked="0"/>
    </xf>
    <xf numFmtId="0" fontId="7" fillId="3" borderId="0" xfId="0" applyFont="1" applyFill="1" applyAlignment="1" applyProtection="1">
      <alignment horizontal="left"/>
      <protection locked="0"/>
    </xf>
    <xf numFmtId="0" fontId="27" fillId="3" borderId="0" xfId="0" applyFont="1" applyFill="1" applyBorder="1" applyAlignment="1" applyProtection="1">
      <alignment horizontal="left" vertical="top"/>
      <protection locked="0"/>
    </xf>
    <xf numFmtId="0" fontId="27" fillId="3" borderId="9" xfId="0" applyFont="1" applyFill="1" applyBorder="1" applyAlignment="1" applyProtection="1">
      <alignment horizontal="left" vertical="top"/>
      <protection locked="0"/>
    </xf>
    <xf numFmtId="0" fontId="27" fillId="3" borderId="2" xfId="0" applyFont="1" applyFill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8" fillId="0" borderId="4" xfId="0" quotePrefix="1" applyFont="1" applyBorder="1" applyAlignment="1">
      <alignment horizontal="left" vertical="top" wrapText="1"/>
    </xf>
    <xf numFmtId="0" fontId="8" fillId="0" borderId="6" xfId="0" quotePrefix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wrapText="1"/>
    </xf>
    <xf numFmtId="0" fontId="12" fillId="0" borderId="6" xfId="0" quotePrefix="1" applyFont="1" applyBorder="1" applyAlignment="1">
      <alignment horizontal="left" wrapText="1"/>
    </xf>
    <xf numFmtId="0" fontId="7" fillId="0" borderId="4" xfId="0" quotePrefix="1" applyFont="1" applyBorder="1" applyAlignment="1">
      <alignment horizontal="left" wrapText="1"/>
    </xf>
    <xf numFmtId="0" fontId="7" fillId="0" borderId="6" xfId="0" quotePrefix="1" applyFont="1" applyBorder="1" applyAlignment="1">
      <alignment horizontal="left" wrapText="1"/>
    </xf>
  </cellXfs>
  <cellStyles count="63"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Komma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Prozent" xfId="2" builtinId="5"/>
    <cellStyle name="Standard" xfId="0" builtinId="0"/>
  </cellStyles>
  <dxfs count="22"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M86"/>
  <sheetViews>
    <sheetView tabSelected="1" zoomScaleNormal="100" zoomScaleSheetLayoutView="66" zoomScalePageLayoutView="120" workbookViewId="0">
      <selection activeCell="B6" sqref="B6"/>
    </sheetView>
  </sheetViews>
  <sheetFormatPr baseColWidth="10" defaultColWidth="9.140625" defaultRowHeight="15"/>
  <cols>
    <col min="1" max="1" width="32.42578125" style="30" customWidth="1"/>
    <col min="2" max="2" width="8.28515625" style="30" customWidth="1"/>
    <col min="3" max="3" width="7.5703125" style="30" customWidth="1"/>
    <col min="4" max="4" width="7.7109375" style="30" customWidth="1"/>
    <col min="5" max="5" width="9.42578125" style="30" customWidth="1"/>
    <col min="6" max="6" width="8.85546875" style="30" customWidth="1"/>
    <col min="7" max="7" width="8" style="30" customWidth="1"/>
    <col min="8" max="8" width="8.42578125" style="30" customWidth="1"/>
    <col min="9" max="9" width="8.5703125" style="30" customWidth="1"/>
    <col min="10" max="10" width="10.28515625" style="30" customWidth="1"/>
    <col min="11" max="11" width="2.85546875" style="30" customWidth="1"/>
    <col min="12" max="12" width="21" style="30" customWidth="1"/>
    <col min="14" max="16384" width="9.140625" style="30"/>
  </cols>
  <sheetData>
    <row r="1" spans="1:13" ht="12.75">
      <c r="A1" s="118" t="s">
        <v>52</v>
      </c>
      <c r="B1" s="277"/>
      <c r="C1" s="277"/>
      <c r="D1" s="277"/>
      <c r="E1" s="116"/>
      <c r="F1" s="119" t="s">
        <v>124</v>
      </c>
      <c r="G1" s="116"/>
      <c r="H1" s="116"/>
      <c r="I1" s="116"/>
      <c r="J1" s="151" t="s">
        <v>22</v>
      </c>
      <c r="K1" s="116"/>
      <c r="L1" s="120" t="s">
        <v>23</v>
      </c>
      <c r="M1" s="37"/>
    </row>
    <row r="2" spans="1:13" ht="6.95" customHeight="1">
      <c r="A2" s="121"/>
      <c r="B2" s="40"/>
      <c r="C2" s="40"/>
      <c r="D2" s="40"/>
      <c r="E2" s="28"/>
      <c r="F2" s="29"/>
      <c r="G2" s="28"/>
      <c r="H2" s="208"/>
      <c r="I2" s="29"/>
      <c r="J2" s="28"/>
      <c r="K2" s="28"/>
      <c r="L2" s="50"/>
      <c r="M2" s="37"/>
    </row>
    <row r="3" spans="1:13" ht="12.75">
      <c r="A3" s="121" t="s">
        <v>53</v>
      </c>
      <c r="B3" s="278"/>
      <c r="C3" s="278"/>
      <c r="D3" s="278"/>
      <c r="E3" s="28"/>
      <c r="F3" s="29"/>
      <c r="G3" s="28"/>
      <c r="H3" s="28"/>
      <c r="I3" s="29"/>
      <c r="J3" s="28"/>
      <c r="K3" s="28"/>
      <c r="L3" s="50"/>
      <c r="M3" s="37"/>
    </row>
    <row r="4" spans="1:13" ht="5.0999999999999996" customHeight="1">
      <c r="A4" s="51"/>
      <c r="B4" s="28"/>
      <c r="C4" s="28"/>
      <c r="D4" s="28"/>
      <c r="E4" s="28"/>
      <c r="F4" s="29"/>
      <c r="G4" s="28"/>
      <c r="H4" s="54"/>
      <c r="I4" s="29"/>
      <c r="J4" s="28"/>
      <c r="K4" s="28"/>
      <c r="L4" s="50"/>
      <c r="M4" s="37"/>
    </row>
    <row r="5" spans="1:13" s="37" customFormat="1" ht="18" customHeight="1" thickBot="1">
      <c r="A5" s="31" t="s">
        <v>95</v>
      </c>
      <c r="B5" s="32"/>
      <c r="C5" s="33"/>
      <c r="D5" s="33"/>
      <c r="E5" s="33"/>
      <c r="F5" s="34"/>
      <c r="G5" s="31" t="s">
        <v>162</v>
      </c>
      <c r="H5" s="32" t="s">
        <v>93</v>
      </c>
      <c r="I5" s="35"/>
      <c r="J5" s="31" t="s">
        <v>99</v>
      </c>
      <c r="K5" s="128"/>
      <c r="L5" s="34"/>
    </row>
    <row r="6" spans="1:13" s="37" customFormat="1" ht="12.75" customHeight="1" thickBot="1">
      <c r="A6" s="38" t="s">
        <v>96</v>
      </c>
      <c r="B6" s="223"/>
      <c r="C6" s="40" t="s">
        <v>149</v>
      </c>
      <c r="D6" s="43" t="s">
        <v>150</v>
      </c>
      <c r="F6" s="218"/>
      <c r="G6" s="41" t="s">
        <v>94</v>
      </c>
      <c r="H6" s="36"/>
      <c r="I6" s="42"/>
      <c r="J6" s="28" t="s">
        <v>100</v>
      </c>
      <c r="K6" s="28"/>
      <c r="L6" s="110"/>
    </row>
    <row r="7" spans="1:13" s="37" customFormat="1" ht="5.0999999999999996" customHeight="1">
      <c r="A7" s="53"/>
      <c r="B7" s="54"/>
      <c r="C7" s="54"/>
      <c r="D7" s="109"/>
      <c r="E7" s="111"/>
      <c r="F7" s="113"/>
      <c r="G7" s="41"/>
      <c r="H7" s="36"/>
      <c r="I7" s="42"/>
      <c r="J7" s="53"/>
      <c r="K7" s="111"/>
      <c r="L7" s="112"/>
    </row>
    <row r="8" spans="1:13" s="37" customFormat="1" ht="120" customHeight="1">
      <c r="A8" s="44" t="s">
        <v>16</v>
      </c>
      <c r="B8" s="45" t="s">
        <v>151</v>
      </c>
      <c r="C8" s="45" t="s">
        <v>152</v>
      </c>
      <c r="D8" s="45" t="s">
        <v>153</v>
      </c>
      <c r="E8" s="203" t="s">
        <v>154</v>
      </c>
      <c r="F8" s="45" t="s">
        <v>98</v>
      </c>
      <c r="G8" s="45" t="s">
        <v>155</v>
      </c>
      <c r="H8" s="45" t="s">
        <v>132</v>
      </c>
      <c r="I8" s="45" t="s">
        <v>133</v>
      </c>
      <c r="J8" s="279" t="s">
        <v>110</v>
      </c>
      <c r="K8" s="280"/>
      <c r="L8" s="45" t="s">
        <v>97</v>
      </c>
    </row>
    <row r="9" spans="1:13">
      <c r="A9" s="221"/>
      <c r="B9" s="226"/>
      <c r="C9" s="226"/>
      <c r="D9" s="226"/>
      <c r="E9" s="227"/>
      <c r="F9" s="47" t="e">
        <f t="shared" ref="F9:F15" si="0">SUM(B9:E9)/SUM($B$31:$E$31)</f>
        <v>#DIV/0!</v>
      </c>
      <c r="G9" s="204"/>
      <c r="H9" s="46">
        <f t="shared" ref="H9:H15" si="1">SUM(B9:E9)*G9</f>
        <v>0</v>
      </c>
      <c r="I9" s="46">
        <f t="shared" ref="I9:I15" si="2">B9*G9</f>
        <v>0</v>
      </c>
      <c r="J9" s="281"/>
      <c r="K9" s="282"/>
      <c r="L9" s="219"/>
    </row>
    <row r="10" spans="1:13">
      <c r="A10" s="221"/>
      <c r="B10" s="226"/>
      <c r="C10" s="226"/>
      <c r="D10" s="226"/>
      <c r="E10" s="227"/>
      <c r="F10" s="47" t="e">
        <f t="shared" si="0"/>
        <v>#DIV/0!</v>
      </c>
      <c r="G10" s="204"/>
      <c r="H10" s="46">
        <f t="shared" si="1"/>
        <v>0</v>
      </c>
      <c r="I10" s="46">
        <f t="shared" si="2"/>
        <v>0</v>
      </c>
      <c r="J10" s="281"/>
      <c r="K10" s="282"/>
      <c r="L10" s="219"/>
    </row>
    <row r="11" spans="1:13">
      <c r="A11" s="221"/>
      <c r="B11" s="226"/>
      <c r="C11" s="226"/>
      <c r="D11" s="226"/>
      <c r="E11" s="227"/>
      <c r="F11" s="47" t="e">
        <f t="shared" si="0"/>
        <v>#DIV/0!</v>
      </c>
      <c r="G11" s="204"/>
      <c r="H11" s="46">
        <f t="shared" si="1"/>
        <v>0</v>
      </c>
      <c r="I11" s="46">
        <f t="shared" si="2"/>
        <v>0</v>
      </c>
      <c r="J11" s="281"/>
      <c r="K11" s="282"/>
      <c r="L11" s="219"/>
    </row>
    <row r="12" spans="1:13">
      <c r="A12" s="221"/>
      <c r="B12" s="226"/>
      <c r="C12" s="226"/>
      <c r="D12" s="226"/>
      <c r="E12" s="227"/>
      <c r="F12" s="47" t="e">
        <f t="shared" si="0"/>
        <v>#DIV/0!</v>
      </c>
      <c r="G12" s="204"/>
      <c r="H12" s="46">
        <f t="shared" si="1"/>
        <v>0</v>
      </c>
      <c r="I12" s="46">
        <f t="shared" si="2"/>
        <v>0</v>
      </c>
      <c r="J12" s="281"/>
      <c r="K12" s="282"/>
      <c r="L12" s="219"/>
    </row>
    <row r="13" spans="1:13">
      <c r="A13" s="221"/>
      <c r="B13" s="226"/>
      <c r="C13" s="226"/>
      <c r="D13" s="226"/>
      <c r="E13" s="227"/>
      <c r="F13" s="47" t="e">
        <f t="shared" si="0"/>
        <v>#DIV/0!</v>
      </c>
      <c r="G13" s="204"/>
      <c r="H13" s="46">
        <f t="shared" si="1"/>
        <v>0</v>
      </c>
      <c r="I13" s="46">
        <f t="shared" si="2"/>
        <v>0</v>
      </c>
      <c r="J13" s="281"/>
      <c r="K13" s="282"/>
      <c r="L13" s="219"/>
    </row>
    <row r="14" spans="1:13">
      <c r="A14" s="221"/>
      <c r="B14" s="226"/>
      <c r="C14" s="226"/>
      <c r="D14" s="226"/>
      <c r="E14" s="227"/>
      <c r="F14" s="47" t="e">
        <f t="shared" si="0"/>
        <v>#DIV/0!</v>
      </c>
      <c r="G14" s="204"/>
      <c r="H14" s="46">
        <f t="shared" si="1"/>
        <v>0</v>
      </c>
      <c r="I14" s="46">
        <f t="shared" si="2"/>
        <v>0</v>
      </c>
      <c r="J14" s="281"/>
      <c r="K14" s="282"/>
      <c r="L14" s="219"/>
    </row>
    <row r="15" spans="1:13">
      <c r="A15" s="221"/>
      <c r="B15" s="226"/>
      <c r="C15" s="226"/>
      <c r="D15" s="226"/>
      <c r="E15" s="227"/>
      <c r="F15" s="47" t="e">
        <f t="shared" si="0"/>
        <v>#DIV/0!</v>
      </c>
      <c r="G15" s="204"/>
      <c r="H15" s="46">
        <f t="shared" si="1"/>
        <v>0</v>
      </c>
      <c r="I15" s="46">
        <f t="shared" si="2"/>
        <v>0</v>
      </c>
      <c r="J15" s="281"/>
      <c r="K15" s="282"/>
      <c r="L15" s="219"/>
    </row>
    <row r="16" spans="1:13">
      <c r="A16" s="221"/>
      <c r="B16" s="226"/>
      <c r="C16" s="226"/>
      <c r="D16" s="226"/>
      <c r="E16" s="227"/>
      <c r="F16" s="47" t="e">
        <f t="shared" ref="F16:F30" si="3">SUM(B16:E16)/SUM($B$31:$E$31)</f>
        <v>#DIV/0!</v>
      </c>
      <c r="G16" s="204"/>
      <c r="H16" s="46">
        <f>SUM(B16:E16)*G16</f>
        <v>0</v>
      </c>
      <c r="I16" s="46">
        <f>B16*G16</f>
        <v>0</v>
      </c>
      <c r="J16" s="281"/>
      <c r="K16" s="282"/>
      <c r="L16" s="219"/>
    </row>
    <row r="17" spans="1:12">
      <c r="A17" s="221"/>
      <c r="B17" s="226"/>
      <c r="C17" s="226"/>
      <c r="D17" s="226"/>
      <c r="E17" s="227"/>
      <c r="F17" s="47" t="e">
        <f t="shared" si="3"/>
        <v>#DIV/0!</v>
      </c>
      <c r="G17" s="204"/>
      <c r="H17" s="46">
        <f>SUM(B17:E17)*G17</f>
        <v>0</v>
      </c>
      <c r="I17" s="46">
        <f>B17*G17</f>
        <v>0</v>
      </c>
      <c r="J17" s="281"/>
      <c r="K17" s="282"/>
      <c r="L17" s="219"/>
    </row>
    <row r="18" spans="1:12">
      <c r="A18" s="221"/>
      <c r="B18" s="226"/>
      <c r="C18" s="226"/>
      <c r="D18" s="226"/>
      <c r="E18" s="227"/>
      <c r="F18" s="47" t="e">
        <f t="shared" si="3"/>
        <v>#DIV/0!</v>
      </c>
      <c r="G18" s="204"/>
      <c r="H18" s="46">
        <f>SUM(B18:E18)*G18</f>
        <v>0</v>
      </c>
      <c r="I18" s="46">
        <f>B18*G18</f>
        <v>0</v>
      </c>
      <c r="J18" s="281"/>
      <c r="K18" s="282"/>
      <c r="L18" s="219"/>
    </row>
    <row r="19" spans="1:12">
      <c r="A19" s="221"/>
      <c r="B19" s="226"/>
      <c r="C19" s="226"/>
      <c r="D19" s="226"/>
      <c r="E19" s="227"/>
      <c r="F19" s="47" t="e">
        <f t="shared" si="3"/>
        <v>#DIV/0!</v>
      </c>
      <c r="G19" s="204"/>
      <c r="H19" s="46">
        <f>SUM(B19:E19)*G19</f>
        <v>0</v>
      </c>
      <c r="I19" s="46">
        <f>B19*G19</f>
        <v>0</v>
      </c>
      <c r="J19" s="281"/>
      <c r="K19" s="282"/>
      <c r="L19" s="219"/>
    </row>
    <row r="20" spans="1:12">
      <c r="A20" s="221"/>
      <c r="B20" s="226"/>
      <c r="C20" s="226"/>
      <c r="D20" s="226"/>
      <c r="E20" s="227"/>
      <c r="F20" s="47" t="e">
        <f t="shared" si="3"/>
        <v>#DIV/0!</v>
      </c>
      <c r="G20" s="204"/>
      <c r="H20" s="46">
        <f t="shared" ref="H20:H27" si="4">SUM(B20:E20)*G20</f>
        <v>0</v>
      </c>
      <c r="I20" s="46">
        <f t="shared" ref="I20:I27" si="5">B20*G20</f>
        <v>0</v>
      </c>
      <c r="J20" s="281"/>
      <c r="K20" s="282"/>
      <c r="L20" s="219"/>
    </row>
    <row r="21" spans="1:12">
      <c r="A21" s="221"/>
      <c r="B21" s="226"/>
      <c r="C21" s="226"/>
      <c r="D21" s="226"/>
      <c r="E21" s="227"/>
      <c r="F21" s="47" t="e">
        <f t="shared" si="3"/>
        <v>#DIV/0!</v>
      </c>
      <c r="G21" s="204"/>
      <c r="H21" s="46">
        <f t="shared" si="4"/>
        <v>0</v>
      </c>
      <c r="I21" s="46">
        <f t="shared" si="5"/>
        <v>0</v>
      </c>
      <c r="J21" s="281"/>
      <c r="K21" s="282"/>
      <c r="L21" s="219"/>
    </row>
    <row r="22" spans="1:12">
      <c r="A22" s="221"/>
      <c r="B22" s="226"/>
      <c r="C22" s="226"/>
      <c r="D22" s="226"/>
      <c r="E22" s="227"/>
      <c r="F22" s="47" t="e">
        <f t="shared" si="3"/>
        <v>#DIV/0!</v>
      </c>
      <c r="G22" s="204"/>
      <c r="H22" s="46">
        <f t="shared" si="4"/>
        <v>0</v>
      </c>
      <c r="I22" s="46">
        <f t="shared" si="5"/>
        <v>0</v>
      </c>
      <c r="J22" s="281"/>
      <c r="K22" s="282"/>
      <c r="L22" s="219"/>
    </row>
    <row r="23" spans="1:12">
      <c r="A23" s="221"/>
      <c r="B23" s="226"/>
      <c r="C23" s="226"/>
      <c r="D23" s="226"/>
      <c r="E23" s="227"/>
      <c r="F23" s="47" t="e">
        <f t="shared" si="3"/>
        <v>#DIV/0!</v>
      </c>
      <c r="G23" s="204"/>
      <c r="H23" s="46">
        <f t="shared" si="4"/>
        <v>0</v>
      </c>
      <c r="I23" s="46">
        <f t="shared" si="5"/>
        <v>0</v>
      </c>
      <c r="J23" s="281"/>
      <c r="K23" s="282"/>
      <c r="L23" s="219"/>
    </row>
    <row r="24" spans="1:12">
      <c r="A24" s="221"/>
      <c r="B24" s="226"/>
      <c r="C24" s="226"/>
      <c r="D24" s="226"/>
      <c r="E24" s="227"/>
      <c r="F24" s="47" t="e">
        <f t="shared" si="3"/>
        <v>#DIV/0!</v>
      </c>
      <c r="G24" s="204"/>
      <c r="H24" s="46">
        <f t="shared" si="4"/>
        <v>0</v>
      </c>
      <c r="I24" s="46">
        <f t="shared" si="5"/>
        <v>0</v>
      </c>
      <c r="J24" s="281"/>
      <c r="K24" s="282"/>
      <c r="L24" s="219"/>
    </row>
    <row r="25" spans="1:12">
      <c r="A25" s="221"/>
      <c r="B25" s="226"/>
      <c r="C25" s="226"/>
      <c r="D25" s="226"/>
      <c r="E25" s="227"/>
      <c r="F25" s="47" t="e">
        <f t="shared" si="3"/>
        <v>#DIV/0!</v>
      </c>
      <c r="G25" s="204"/>
      <c r="H25" s="46">
        <f t="shared" si="4"/>
        <v>0</v>
      </c>
      <c r="I25" s="46">
        <f t="shared" si="5"/>
        <v>0</v>
      </c>
      <c r="J25" s="281"/>
      <c r="K25" s="282"/>
      <c r="L25" s="219"/>
    </row>
    <row r="26" spans="1:12">
      <c r="A26" s="221"/>
      <c r="B26" s="226"/>
      <c r="C26" s="226"/>
      <c r="D26" s="226"/>
      <c r="E26" s="227"/>
      <c r="F26" s="47" t="e">
        <f t="shared" si="3"/>
        <v>#DIV/0!</v>
      </c>
      <c r="G26" s="204"/>
      <c r="H26" s="46">
        <f t="shared" si="4"/>
        <v>0</v>
      </c>
      <c r="I26" s="46">
        <f t="shared" si="5"/>
        <v>0</v>
      </c>
      <c r="J26" s="281"/>
      <c r="K26" s="282"/>
      <c r="L26" s="219"/>
    </row>
    <row r="27" spans="1:12" ht="15.75" thickBot="1">
      <c r="A27" s="222"/>
      <c r="B27" s="228"/>
      <c r="C27" s="228"/>
      <c r="D27" s="228"/>
      <c r="E27" s="229"/>
      <c r="F27" s="140" t="e">
        <f t="shared" si="3"/>
        <v>#DIV/0!</v>
      </c>
      <c r="G27" s="134"/>
      <c r="H27" s="135">
        <f t="shared" si="4"/>
        <v>0</v>
      </c>
      <c r="I27" s="135">
        <f t="shared" si="5"/>
        <v>0</v>
      </c>
      <c r="J27" s="283"/>
      <c r="K27" s="284"/>
      <c r="L27" s="220"/>
    </row>
    <row r="28" spans="1:12">
      <c r="A28" s="1" t="s">
        <v>161</v>
      </c>
      <c r="B28" s="230">
        <f>IF($J$1="oui",('Calcul_auxiliaire_semi-finis_1'!D7),0)</f>
        <v>0</v>
      </c>
      <c r="C28" s="230">
        <f>IF($J$1="oui",('Calcul_auxiliaire_semi-finis_1'!E7),0)</f>
        <v>0</v>
      </c>
      <c r="D28" s="230">
        <f>IF($J$1="oui",('Calcul_auxiliaire_semi-finis_1'!F7),0)</f>
        <v>0</v>
      </c>
      <c r="E28" s="230"/>
      <c r="F28" s="172" t="e">
        <f>SUM(B28:E28)/SUM($B$31:$E$31)</f>
        <v>#DIV/0!</v>
      </c>
      <c r="G28" s="137">
        <f>IF($J$1="oui",'Calcul_auxiliaire_semi-finis_1'!K7,0)</f>
        <v>0</v>
      </c>
      <c r="H28" s="173">
        <f>SUM(B28:E28,B41)*G28</f>
        <v>0</v>
      </c>
      <c r="I28" s="152">
        <f>IF($J$1="oui",('Calcul_auxiliaire_semi-finis_1'!K9*Composition_Calcul_principal_1!H28),0)</f>
        <v>0</v>
      </c>
      <c r="J28" s="282"/>
      <c r="K28" s="285"/>
      <c r="L28" s="219"/>
    </row>
    <row r="29" spans="1:12">
      <c r="A29" s="1" t="s">
        <v>101</v>
      </c>
      <c r="B29" s="230">
        <f>IF($J$1="oui",'Calcul_auxiliaire_semi-finis_1'!D47,0)</f>
        <v>0</v>
      </c>
      <c r="C29" s="230">
        <f>IF($J$1="oui",'Calcul_auxiliaire_semi-finis_1'!E47,0)</f>
        <v>0</v>
      </c>
      <c r="D29" s="230">
        <f>IF($J$1="oui",'Calcul_auxiliaire_semi-finis_1'!F47,0)</f>
        <v>0</v>
      </c>
      <c r="E29" s="230"/>
      <c r="F29" s="172" t="e">
        <f t="shared" si="3"/>
        <v>#DIV/0!</v>
      </c>
      <c r="G29" s="138">
        <f>IF($J$1="oui",'Calcul_auxiliaire_semi-finis_1'!K47,0)</f>
        <v>0</v>
      </c>
      <c r="H29" s="174">
        <f>SUM(B29:E29,B42)*G29</f>
        <v>0</v>
      </c>
      <c r="I29" s="153">
        <f>IF($J$1="oui",('Calcul_auxiliaire_semi-finis_1'!K49*Composition_Calcul_principal_1!H29),0)</f>
        <v>0</v>
      </c>
      <c r="J29" s="282"/>
      <c r="K29" s="285"/>
      <c r="L29" s="219"/>
    </row>
    <row r="30" spans="1:12" ht="15.75" thickBot="1">
      <c r="A30" s="1" t="s">
        <v>102</v>
      </c>
      <c r="B30" s="230">
        <f>IF($J$1="oui",'Calcul_auxiliaire_semi-finis_1'!D87,0)</f>
        <v>0</v>
      </c>
      <c r="C30" s="230">
        <f>IF($J$1="oui",'Calcul_auxiliaire_semi-finis_1'!E87,0)</f>
        <v>0</v>
      </c>
      <c r="D30" s="230">
        <f>IF($J$1="oui",'Calcul_auxiliaire_semi-finis_1'!F87,0)</f>
        <v>0</v>
      </c>
      <c r="E30" s="231"/>
      <c r="F30" s="172" t="e">
        <f t="shared" si="3"/>
        <v>#DIV/0!</v>
      </c>
      <c r="G30" s="139">
        <f>IF($J$1="oui",'Calcul_auxiliaire_semi-finis_1'!K87,0)</f>
        <v>0</v>
      </c>
      <c r="H30" s="175">
        <f>SUM(B30:E30,B43)*G30</f>
        <v>0</v>
      </c>
      <c r="I30" s="154">
        <f>IF($J$1="oui",('Calcul_auxiliaire_semi-finis_1'!K89*Composition_Calcul_principal_1!H30),0)</f>
        <v>0</v>
      </c>
      <c r="J30" s="282"/>
      <c r="K30" s="285"/>
      <c r="L30" s="219"/>
    </row>
    <row r="31" spans="1:12" s="28" customFormat="1">
      <c r="A31" s="165" t="s">
        <v>76</v>
      </c>
      <c r="B31" s="232">
        <f>SUM(B9:B30)</f>
        <v>0</v>
      </c>
      <c r="C31" s="232">
        <f>SUM(C9:C30)</f>
        <v>0</v>
      </c>
      <c r="D31" s="232">
        <f>SUM(D9:D30)</f>
        <v>0</v>
      </c>
      <c r="E31" s="232">
        <f>SUM(E9:E30)</f>
        <v>0</v>
      </c>
      <c r="F31" s="167" t="e">
        <f>SUM(F9:F30)</f>
        <v>#DIV/0!</v>
      </c>
      <c r="G31" s="166"/>
      <c r="H31" s="136">
        <f>SUM(H9:H30)</f>
        <v>0</v>
      </c>
      <c r="I31" s="136">
        <f>SUM(I9:I30)</f>
        <v>0</v>
      </c>
      <c r="L31" s="150"/>
    </row>
    <row r="32" spans="1:12">
      <c r="A32" s="168" t="s">
        <v>104</v>
      </c>
      <c r="B32" s="123"/>
      <c r="C32" s="124"/>
      <c r="D32" s="123"/>
      <c r="E32" s="123"/>
      <c r="F32" s="123"/>
      <c r="G32" s="233">
        <f>SUM(B31:E31)</f>
        <v>0</v>
      </c>
      <c r="H32" s="28"/>
      <c r="I32" s="28"/>
      <c r="J32" s="28"/>
    </row>
    <row r="33" spans="1:12">
      <c r="A33" s="168" t="s">
        <v>103</v>
      </c>
      <c r="B33" s="123"/>
      <c r="C33" s="124"/>
      <c r="D33" s="123"/>
      <c r="E33" s="123"/>
      <c r="F33" s="123"/>
      <c r="G33" s="233">
        <f>B31</f>
        <v>0</v>
      </c>
      <c r="H33" s="28"/>
      <c r="I33" s="28"/>
    </row>
    <row r="34" spans="1:12">
      <c r="A34" s="52" t="s">
        <v>105</v>
      </c>
      <c r="B34" s="122"/>
      <c r="C34" s="122"/>
      <c r="D34" s="122"/>
      <c r="E34" s="123"/>
      <c r="F34" s="123"/>
      <c r="G34" s="169" t="e">
        <f>B31/SUM(B31:E31)</f>
        <v>#DIV/0!</v>
      </c>
      <c r="H34" s="117" t="s">
        <v>168</v>
      </c>
      <c r="J34" s="28"/>
    </row>
    <row r="35" spans="1:12">
      <c r="A35" s="38"/>
      <c r="B35" s="28"/>
      <c r="C35" s="28"/>
      <c r="D35" s="48"/>
      <c r="E35" s="48"/>
      <c r="G35" s="28"/>
      <c r="H35" s="28"/>
      <c r="I35" s="28"/>
      <c r="J35" s="28"/>
    </row>
    <row r="36" spans="1:12" ht="30" customHeight="1">
      <c r="A36" s="114" t="s">
        <v>109</v>
      </c>
      <c r="B36" s="45" t="s">
        <v>156</v>
      </c>
      <c r="C36" s="279" t="s">
        <v>110</v>
      </c>
      <c r="D36" s="280"/>
      <c r="E36" s="45" t="s">
        <v>2</v>
      </c>
      <c r="J36" s="28"/>
    </row>
    <row r="37" spans="1:12">
      <c r="A37" s="224"/>
      <c r="B37" s="234"/>
      <c r="C37" s="281"/>
      <c r="D37" s="282"/>
      <c r="E37" s="219"/>
      <c r="J37" s="28"/>
      <c r="K37" s="43" t="s">
        <v>106</v>
      </c>
    </row>
    <row r="38" spans="1:12">
      <c r="A38" s="224"/>
      <c r="B38" s="234"/>
      <c r="C38" s="281"/>
      <c r="D38" s="282"/>
      <c r="E38" s="219"/>
      <c r="J38" s="28"/>
    </row>
    <row r="39" spans="1:12" ht="14.1" customHeight="1">
      <c r="A39" s="224"/>
      <c r="B39" s="234"/>
      <c r="C39" s="281"/>
      <c r="D39" s="282"/>
      <c r="E39" s="219"/>
      <c r="J39" s="28"/>
      <c r="K39" s="129"/>
      <c r="L39" s="30" t="s">
        <v>108</v>
      </c>
    </row>
    <row r="40" spans="1:12">
      <c r="A40" s="225"/>
      <c r="B40" s="235"/>
      <c r="C40" s="283"/>
      <c r="D40" s="284"/>
      <c r="E40" s="220"/>
      <c r="I40" s="28"/>
      <c r="J40" s="28"/>
    </row>
    <row r="41" spans="1:12">
      <c r="A41" s="176" t="str">
        <f>A28</f>
        <v xml:space="preserve">de produit semi-fini 1: </v>
      </c>
      <c r="B41" s="230">
        <f>IF($J$1="oui",'Calcul_auxiliaire_semi-finis_1'!G7,0)</f>
        <v>0</v>
      </c>
      <c r="C41" s="285"/>
      <c r="D41" s="285"/>
      <c r="E41" s="219"/>
      <c r="J41" s="28"/>
      <c r="K41" s="39"/>
      <c r="L41" s="30" t="s">
        <v>107</v>
      </c>
    </row>
    <row r="42" spans="1:12">
      <c r="A42" s="176" t="str">
        <f>A29</f>
        <v xml:space="preserve">de produit semi-fini 2: </v>
      </c>
      <c r="B42" s="230">
        <f>IF($J$1="oui",'Calcul_auxiliaire_semi-finis_1'!G47,0)</f>
        <v>0</v>
      </c>
      <c r="C42" s="285"/>
      <c r="D42" s="285"/>
      <c r="E42" s="219"/>
      <c r="J42" s="28"/>
    </row>
    <row r="43" spans="1:12">
      <c r="A43" s="176" t="str">
        <f>A30</f>
        <v>de produit semi-fini 3:</v>
      </c>
      <c r="B43" s="230">
        <f>IF($J$1="oui",'Calcul_auxiliaire_semi-finis_1'!G87,0)</f>
        <v>0</v>
      </c>
      <c r="C43" s="285"/>
      <c r="D43" s="285"/>
      <c r="E43" s="219"/>
      <c r="H43" s="28"/>
      <c r="I43" s="28"/>
      <c r="J43" s="28"/>
      <c r="K43" s="130"/>
      <c r="L43" s="205" t="s">
        <v>125</v>
      </c>
    </row>
    <row r="44" spans="1:12" ht="14.1" customHeight="1">
      <c r="A44" s="141" t="s">
        <v>111</v>
      </c>
      <c r="B44" s="54"/>
      <c r="C44" s="54"/>
      <c r="D44" s="142"/>
      <c r="E44" s="54"/>
      <c r="F44" s="115">
        <f>SUM(B37:B43)</f>
        <v>0</v>
      </c>
      <c r="G44" s="49"/>
      <c r="H44" s="28"/>
      <c r="I44" s="28"/>
      <c r="J44" s="28"/>
      <c r="K44" s="28"/>
      <c r="L44" s="206" t="s">
        <v>164</v>
      </c>
    </row>
    <row r="45" spans="1:12" ht="5.25" customHeight="1">
      <c r="A45" s="123"/>
      <c r="D45" s="48"/>
      <c r="E45" s="123"/>
      <c r="F45" s="116"/>
      <c r="G45" s="28"/>
      <c r="H45" s="28"/>
      <c r="I45" s="28"/>
      <c r="J45" s="28"/>
      <c r="K45" s="28"/>
      <c r="L45" s="150"/>
    </row>
    <row r="46" spans="1:12">
      <c r="A46" s="207" t="s">
        <v>126</v>
      </c>
      <c r="B46" s="123"/>
      <c r="C46" s="123"/>
      <c r="D46" s="122"/>
      <c r="E46" s="123"/>
      <c r="F46" s="276">
        <f>ROUND(SUM(B31:E31)+F44,2)</f>
        <v>0</v>
      </c>
      <c r="G46" s="43" t="str">
        <f>IF(F46=B6,"total quantité de contrôle correct","erreur dans le total")</f>
        <v>total quantité de contrôle correct</v>
      </c>
      <c r="H46" s="150"/>
      <c r="I46" s="150"/>
      <c r="J46" s="150"/>
      <c r="K46" s="236"/>
      <c r="L46" s="205" t="s">
        <v>163</v>
      </c>
    </row>
    <row r="47" spans="1:12" ht="4.5" customHeight="1">
      <c r="A47" s="150"/>
      <c r="B47" s="150"/>
      <c r="C47" s="150"/>
      <c r="D47" s="150"/>
      <c r="E47" s="150"/>
      <c r="F47" s="28"/>
      <c r="G47" s="150"/>
      <c r="H47" s="150"/>
      <c r="I47" s="150"/>
      <c r="J47" s="150"/>
      <c r="K47" s="150"/>
      <c r="L47" s="150"/>
    </row>
    <row r="48" spans="1:12" s="157" customFormat="1" ht="12.75">
      <c r="A48" s="177" t="s">
        <v>112</v>
      </c>
      <c r="B48" s="178"/>
      <c r="C48" s="178"/>
      <c r="D48" s="179"/>
      <c r="E48" s="179"/>
      <c r="F48" s="178"/>
      <c r="G48" s="178"/>
      <c r="H48" s="178"/>
      <c r="I48" s="178"/>
      <c r="J48" s="178"/>
      <c r="K48" s="178"/>
      <c r="L48" s="178"/>
    </row>
    <row r="49" spans="1:13" s="157" customFormat="1" ht="12" customHeight="1">
      <c r="A49" s="178"/>
      <c r="B49" s="178"/>
      <c r="C49" s="178"/>
      <c r="D49" s="179"/>
      <c r="E49" s="179"/>
      <c r="F49" s="178"/>
      <c r="G49" s="178"/>
      <c r="H49" s="178"/>
      <c r="I49" s="178"/>
      <c r="J49" s="178"/>
      <c r="K49" s="178"/>
      <c r="L49" s="178"/>
    </row>
    <row r="50" spans="1:13" s="156" customFormat="1" ht="12.75">
      <c r="A50" s="180"/>
      <c r="B50" s="181"/>
      <c r="C50" s="181"/>
      <c r="D50" s="182"/>
      <c r="E50" s="182"/>
      <c r="F50" s="181"/>
      <c r="G50" s="181"/>
      <c r="H50" s="181"/>
      <c r="I50" s="181"/>
      <c r="J50" s="181"/>
      <c r="K50" s="181"/>
      <c r="L50" s="183"/>
      <c r="M50" s="157"/>
    </row>
    <row r="51" spans="1:13" s="156" customFormat="1" ht="12.75">
      <c r="A51" s="184"/>
      <c r="B51" s="185"/>
      <c r="C51" s="185"/>
      <c r="D51" s="186"/>
      <c r="E51" s="186"/>
      <c r="F51" s="185"/>
      <c r="G51" s="185"/>
      <c r="H51" s="185"/>
      <c r="I51" s="185"/>
      <c r="J51" s="185"/>
      <c r="K51" s="185"/>
      <c r="L51" s="187"/>
      <c r="M51" s="157"/>
    </row>
    <row r="52" spans="1:13" s="156" customFormat="1" ht="12.75">
      <c r="A52" s="184"/>
      <c r="B52" s="185"/>
      <c r="C52" s="185"/>
      <c r="D52" s="186"/>
      <c r="E52" s="186"/>
      <c r="F52" s="185"/>
      <c r="G52" s="185"/>
      <c r="H52" s="185"/>
      <c r="I52" s="185"/>
      <c r="J52" s="185"/>
      <c r="K52" s="185"/>
      <c r="L52" s="187"/>
      <c r="M52" s="157"/>
    </row>
    <row r="53" spans="1:13" s="156" customFormat="1" ht="12.75">
      <c r="A53" s="184"/>
      <c r="B53" s="185"/>
      <c r="C53" s="185"/>
      <c r="D53" s="186"/>
      <c r="E53" s="186"/>
      <c r="F53" s="185"/>
      <c r="G53" s="185"/>
      <c r="H53" s="185"/>
      <c r="I53" s="185"/>
      <c r="J53" s="185"/>
      <c r="K53" s="185"/>
      <c r="L53" s="187"/>
      <c r="M53" s="157"/>
    </row>
    <row r="54" spans="1:13" s="156" customFormat="1" ht="12.75">
      <c r="A54" s="184"/>
      <c r="B54" s="185"/>
      <c r="C54" s="185"/>
      <c r="D54" s="186"/>
      <c r="E54" s="186"/>
      <c r="F54" s="185"/>
      <c r="G54" s="185"/>
      <c r="H54" s="185"/>
      <c r="I54" s="185"/>
      <c r="J54" s="185"/>
      <c r="K54" s="185"/>
      <c r="L54" s="187"/>
      <c r="M54" s="157"/>
    </row>
    <row r="55" spans="1:13" s="156" customFormat="1" ht="12.75">
      <c r="A55" s="184"/>
      <c r="B55" s="185"/>
      <c r="C55" s="185"/>
      <c r="D55" s="186"/>
      <c r="E55" s="186"/>
      <c r="F55" s="185"/>
      <c r="G55" s="185"/>
      <c r="H55" s="185"/>
      <c r="I55" s="185"/>
      <c r="J55" s="185"/>
      <c r="K55" s="185"/>
      <c r="L55" s="187"/>
      <c r="M55" s="157"/>
    </row>
    <row r="56" spans="1:13" s="156" customFormat="1" ht="12.75">
      <c r="A56" s="184"/>
      <c r="B56" s="185"/>
      <c r="C56" s="185"/>
      <c r="D56" s="186"/>
      <c r="E56" s="186"/>
      <c r="F56" s="185"/>
      <c r="G56" s="185"/>
      <c r="H56" s="185"/>
      <c r="I56" s="185"/>
      <c r="J56" s="185"/>
      <c r="K56" s="185"/>
      <c r="L56" s="187"/>
      <c r="M56" s="157"/>
    </row>
    <row r="57" spans="1:13" s="156" customFormat="1" ht="12.75">
      <c r="A57" s="184"/>
      <c r="B57" s="185"/>
      <c r="C57" s="185"/>
      <c r="D57" s="186"/>
      <c r="E57" s="186"/>
      <c r="F57" s="185"/>
      <c r="G57" s="185"/>
      <c r="H57" s="185"/>
      <c r="I57" s="185"/>
      <c r="J57" s="185"/>
      <c r="K57" s="185"/>
      <c r="L57" s="187"/>
      <c r="M57" s="157"/>
    </row>
    <row r="58" spans="1:13" s="156" customFormat="1" ht="12.75">
      <c r="A58" s="188"/>
      <c r="B58" s="189"/>
      <c r="C58" s="189"/>
      <c r="D58" s="190"/>
      <c r="E58" s="190"/>
      <c r="F58" s="189"/>
      <c r="G58" s="189"/>
      <c r="H58" s="189"/>
      <c r="I58" s="189"/>
      <c r="J58" s="189"/>
      <c r="K58" s="189"/>
      <c r="L58" s="191"/>
      <c r="M58" s="157"/>
    </row>
    <row r="59" spans="1:13" s="156" customFormat="1" ht="4.5" customHeight="1">
      <c r="A59" s="178"/>
      <c r="B59" s="178"/>
      <c r="C59" s="178"/>
      <c r="D59" s="179"/>
      <c r="E59" s="179"/>
      <c r="F59" s="178"/>
      <c r="G59" s="178"/>
      <c r="H59" s="178"/>
      <c r="I59" s="178"/>
      <c r="J59" s="178"/>
      <c r="K59" s="178"/>
      <c r="L59" s="178"/>
      <c r="M59" s="157"/>
    </row>
    <row r="60" spans="1:13" s="156" customFormat="1" ht="12.75">
      <c r="A60" s="178" t="s">
        <v>113</v>
      </c>
      <c r="B60" s="178"/>
      <c r="C60" s="178"/>
      <c r="D60" s="179"/>
      <c r="E60" s="179"/>
      <c r="F60" s="178"/>
      <c r="G60" s="178"/>
      <c r="H60" s="178"/>
      <c r="I60" s="178"/>
      <c r="J60" s="178"/>
      <c r="K60" s="178"/>
      <c r="L60" s="178"/>
      <c r="M60" s="157"/>
    </row>
    <row r="61" spans="1:13" s="156" customFormat="1" ht="12.75">
      <c r="A61" s="178"/>
      <c r="B61" s="178"/>
      <c r="C61" s="178"/>
      <c r="D61" s="179"/>
      <c r="E61" s="179"/>
      <c r="F61" s="178"/>
      <c r="G61" s="178"/>
      <c r="H61" s="178"/>
      <c r="I61" s="178"/>
      <c r="J61" s="178"/>
      <c r="K61" s="178"/>
      <c r="L61" s="178"/>
      <c r="M61" s="157"/>
    </row>
    <row r="62" spans="1:13" s="156" customFormat="1" ht="12.75">
      <c r="A62" s="178"/>
      <c r="B62" s="178"/>
      <c r="C62" s="178"/>
      <c r="D62" s="179"/>
      <c r="E62" s="179"/>
      <c r="F62" s="178"/>
      <c r="G62" s="178"/>
      <c r="H62" s="178"/>
      <c r="I62" s="178"/>
      <c r="J62" s="178"/>
      <c r="K62" s="178"/>
      <c r="L62" s="178"/>
      <c r="M62" s="157"/>
    </row>
    <row r="63" spans="1:13" s="156" customFormat="1" ht="12.75">
      <c r="A63" s="178"/>
      <c r="B63" s="178"/>
      <c r="C63" s="178"/>
      <c r="D63" s="179"/>
      <c r="E63" s="179"/>
      <c r="F63" s="178"/>
      <c r="G63" s="178"/>
      <c r="H63" s="178"/>
      <c r="I63" s="178"/>
      <c r="J63" s="178"/>
      <c r="K63" s="178"/>
      <c r="L63" s="178"/>
      <c r="M63" s="157"/>
    </row>
    <row r="64" spans="1:13" s="156" customFormat="1" ht="12.75">
      <c r="A64" s="237" t="s">
        <v>165</v>
      </c>
      <c r="B64" s="178"/>
      <c r="C64" s="178"/>
      <c r="D64" s="179"/>
      <c r="E64" s="179"/>
      <c r="F64" s="178"/>
      <c r="G64" s="178"/>
      <c r="H64" s="178"/>
      <c r="I64" s="178"/>
      <c r="J64" s="178"/>
      <c r="K64" s="178"/>
      <c r="L64" s="178"/>
      <c r="M64" s="157"/>
    </row>
    <row r="65" spans="1:13" s="156" customFormat="1" ht="12.75">
      <c r="A65" s="178"/>
      <c r="B65" s="178"/>
      <c r="C65" s="178"/>
      <c r="D65" s="179"/>
      <c r="E65" s="179"/>
      <c r="F65" s="178"/>
      <c r="G65" s="178"/>
      <c r="H65" s="178"/>
      <c r="I65" s="178"/>
      <c r="J65" s="178"/>
      <c r="K65" s="178"/>
      <c r="L65" s="178"/>
      <c r="M65" s="157"/>
    </row>
    <row r="66" spans="1:13" s="156" customFormat="1" ht="12.75">
      <c r="A66" s="178" t="s">
        <v>117</v>
      </c>
      <c r="B66" s="178"/>
      <c r="C66" s="178"/>
      <c r="D66" s="179"/>
      <c r="E66" s="179"/>
      <c r="F66" s="178"/>
      <c r="G66" s="178" t="s">
        <v>115</v>
      </c>
      <c r="H66" s="178"/>
      <c r="I66" s="178"/>
      <c r="J66" s="178"/>
      <c r="K66" s="178"/>
      <c r="L66" s="178"/>
      <c r="M66" s="157"/>
    </row>
    <row r="67" spans="1:13" s="156" customFormat="1" ht="12.75">
      <c r="A67" s="178"/>
      <c r="B67" s="178"/>
      <c r="C67" s="178"/>
      <c r="D67" s="179"/>
      <c r="E67" s="179"/>
      <c r="F67" s="178"/>
      <c r="G67" s="178"/>
      <c r="H67" s="178"/>
      <c r="I67" s="178"/>
      <c r="J67" s="178"/>
      <c r="K67" s="178"/>
      <c r="L67" s="178"/>
      <c r="M67" s="157"/>
    </row>
    <row r="68" spans="1:13" s="156" customFormat="1" ht="12.75">
      <c r="A68" s="192" t="s">
        <v>118</v>
      </c>
      <c r="B68" s="178"/>
      <c r="C68" s="178"/>
      <c r="D68" s="179"/>
      <c r="E68" s="179"/>
      <c r="F68" s="178"/>
      <c r="G68" s="178"/>
      <c r="H68" s="178"/>
      <c r="I68" s="178"/>
      <c r="J68" s="178"/>
      <c r="K68" s="178"/>
      <c r="L68" s="178"/>
      <c r="M68" s="157"/>
    </row>
    <row r="69" spans="1:13" s="156" customFormat="1" ht="12.75">
      <c r="A69" s="180" t="s">
        <v>114</v>
      </c>
      <c r="B69" s="181"/>
      <c r="C69" s="181"/>
      <c r="D69" s="182"/>
      <c r="E69" s="182"/>
      <c r="F69" s="181"/>
      <c r="G69" s="181"/>
      <c r="H69" s="181"/>
      <c r="I69" s="181"/>
      <c r="J69" s="181"/>
      <c r="K69" s="181"/>
      <c r="L69" s="183" t="s">
        <v>116</v>
      </c>
      <c r="M69" s="157"/>
    </row>
    <row r="70" spans="1:13" s="156" customFormat="1" ht="12.75">
      <c r="A70" s="184"/>
      <c r="B70" s="185"/>
      <c r="C70" s="185"/>
      <c r="D70" s="186"/>
      <c r="E70" s="186"/>
      <c r="F70" s="185"/>
      <c r="G70" s="185"/>
      <c r="H70" s="185"/>
      <c r="I70" s="185"/>
      <c r="J70" s="185"/>
      <c r="K70" s="185"/>
      <c r="L70" s="187"/>
      <c r="M70" s="157"/>
    </row>
    <row r="71" spans="1:13" s="156" customFormat="1" ht="12.75">
      <c r="A71" s="184"/>
      <c r="B71" s="185"/>
      <c r="C71" s="185"/>
      <c r="D71" s="186"/>
      <c r="E71" s="186"/>
      <c r="F71" s="185"/>
      <c r="G71" s="185"/>
      <c r="H71" s="185"/>
      <c r="I71" s="185"/>
      <c r="J71" s="185"/>
      <c r="K71" s="185"/>
      <c r="L71" s="187"/>
      <c r="M71" s="157"/>
    </row>
    <row r="72" spans="1:13" s="156" customFormat="1" ht="12.75">
      <c r="A72" s="188"/>
      <c r="B72" s="189"/>
      <c r="C72" s="189"/>
      <c r="D72" s="190"/>
      <c r="E72" s="190"/>
      <c r="F72" s="189"/>
      <c r="G72" s="189"/>
      <c r="H72" s="189"/>
      <c r="I72" s="189"/>
      <c r="J72" s="189"/>
      <c r="K72" s="189"/>
      <c r="L72" s="191"/>
      <c r="M72" s="157"/>
    </row>
    <row r="75" spans="1:13">
      <c r="A75" s="30" t="s">
        <v>127</v>
      </c>
    </row>
    <row r="76" spans="1:13">
      <c r="A76" s="205" t="s">
        <v>134</v>
      </c>
    </row>
    <row r="77" spans="1:13">
      <c r="A77" s="205" t="s">
        <v>158</v>
      </c>
    </row>
    <row r="78" spans="1:13">
      <c r="A78" s="205" t="s">
        <v>157</v>
      </c>
    </row>
    <row r="79" spans="1:13">
      <c r="A79" s="205" t="s">
        <v>129</v>
      </c>
    </row>
    <row r="80" spans="1:13">
      <c r="A80" s="205" t="s">
        <v>119</v>
      </c>
    </row>
    <row r="81" spans="1:1">
      <c r="A81" s="205" t="s">
        <v>159</v>
      </c>
    </row>
    <row r="82" spans="1:1">
      <c r="A82" s="205" t="s">
        <v>128</v>
      </c>
    </row>
    <row r="83" spans="1:1">
      <c r="A83" s="205" t="s">
        <v>120</v>
      </c>
    </row>
    <row r="84" spans="1:1">
      <c r="A84" s="205" t="s">
        <v>121</v>
      </c>
    </row>
    <row r="85" spans="1:1">
      <c r="A85" s="205" t="s">
        <v>122</v>
      </c>
    </row>
    <row r="86" spans="1:1">
      <c r="A86" s="205" t="s">
        <v>123</v>
      </c>
    </row>
  </sheetData>
  <sheetProtection algorithmName="SHA-512" hashValue="XQE+57jz4CTp8qIm4jGjCzOdnQBYQ7W94oguH+USpMq78YDOsSJ0iubSrF+F9gwAh/splx2r1XlyC1k04NawCw==" saltValue="4Gty88gWnob2oFAGcalk2A==" spinCount="100000" sheet="1" objects="1" scenarios="1" formatCells="0" formatColumns="0" formatRows="0" insertColumns="0" insertRows="0" insertHyperlinks="0" deleteColumns="0" deleteRows="0" sort="0" autoFilter="0" pivotTables="0"/>
  <dataConsolidate/>
  <mergeCells count="33">
    <mergeCell ref="J30:K30"/>
    <mergeCell ref="C43:D43"/>
    <mergeCell ref="C38:D38"/>
    <mergeCell ref="C39:D39"/>
    <mergeCell ref="C40:D40"/>
    <mergeCell ref="C41:D41"/>
    <mergeCell ref="C42:D42"/>
    <mergeCell ref="J25:K25"/>
    <mergeCell ref="J26:K26"/>
    <mergeCell ref="J27:K27"/>
    <mergeCell ref="J28:K28"/>
    <mergeCell ref="J29:K29"/>
    <mergeCell ref="J20:K20"/>
    <mergeCell ref="J21:K21"/>
    <mergeCell ref="J22:K22"/>
    <mergeCell ref="J23:K23"/>
    <mergeCell ref="J24:K24"/>
    <mergeCell ref="B1:D1"/>
    <mergeCell ref="B3:D3"/>
    <mergeCell ref="C36:D36"/>
    <mergeCell ref="C37:D3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</mergeCells>
  <phoneticPr fontId="1" type="noConversion"/>
  <conditionalFormatting sqref="G34">
    <cfRule type="cellIs" dxfId="21" priority="3" operator="equal">
      <formula>$B$6</formula>
    </cfRule>
    <cfRule type="cellIs" dxfId="20" priority="8" operator="lessThan">
      <formula>0.8</formula>
    </cfRule>
    <cfRule type="cellIs" dxfId="19" priority="9" operator="greaterThan">
      <formula>0.8</formula>
    </cfRule>
    <cfRule type="top10" dxfId="18" priority="10" percent="1" rank="66"/>
  </conditionalFormatting>
  <conditionalFormatting sqref="F46">
    <cfRule type="cellIs" dxfId="17" priority="4" operator="equal">
      <formula>100</formula>
    </cfRule>
    <cfRule type="cellIs" dxfId="16" priority="5" operator="notEqual">
      <formula>$B$6</formula>
    </cfRule>
    <cfRule type="cellIs" dxfId="15" priority="6" operator="equal">
      <formula>100</formula>
    </cfRule>
    <cfRule type="cellIs" dxfId="14" priority="7" operator="equal">
      <formula>$B$6</formula>
    </cfRule>
  </conditionalFormatting>
  <conditionalFormatting sqref="A1:L60">
    <cfRule type="expression" dxfId="13" priority="2">
      <formula>CELL(“Schutz”,XET1048518)=0</formula>
    </cfRule>
  </conditionalFormatting>
  <conditionalFormatting sqref="A1:L87">
    <cfRule type="expression" dxfId="12" priority="1">
      <formula>CELL(“Schutz”,XET1048491)=0</formula>
    </cfRule>
  </conditionalFormatting>
  <dataValidations count="1">
    <dataValidation type="list" allowBlank="1" showInputMessage="1" showErrorMessage="1" sqref="J1" xr:uid="{00000000-0002-0000-0000-000000000000}">
      <formula1>"oui, non"</formula1>
    </dataValidation>
  </dataValidations>
  <pageMargins left="0.55118110236220474" right="0.27559055118110237" top="0.62992125984251968" bottom="0.47244094488188981" header="0.19685039370078741" footer="0.31496062992125984"/>
  <pageSetup paperSize="9" scale="71" fitToHeight="3" orientation="portrait" r:id="rId1"/>
  <headerFooter>
    <oddFooter>&amp;L&amp;"Calibri,Standard"&amp;9&amp;K000000Association suisse des produits régionaux&amp;C&amp;"Calibri,Standard"&amp;9&amp;K000000contrôle standardisé de la composition et de la valeur ajoutée&amp;R&amp;"Calibri,Standard"&amp;9&amp;K000000version 2.4, dernière actualisation le 21.01.2019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M140"/>
  <sheetViews>
    <sheetView zoomScale="90" zoomScaleNormal="90" zoomScalePageLayoutView="110" workbookViewId="0">
      <selection activeCell="C7" sqref="C7"/>
    </sheetView>
  </sheetViews>
  <sheetFormatPr baseColWidth="10" defaultColWidth="11.42578125" defaultRowHeight="12.75"/>
  <cols>
    <col min="1" max="1" width="14.140625" style="58" customWidth="1"/>
    <col min="2" max="2" width="31.42578125" style="58" customWidth="1"/>
    <col min="3" max="3" width="11" style="58" customWidth="1"/>
    <col min="4" max="5" width="9.42578125" style="58" customWidth="1"/>
    <col min="6" max="6" width="10.7109375" style="58" customWidth="1"/>
    <col min="7" max="7" width="13.28515625" style="58" customWidth="1"/>
    <col min="8" max="8" width="3.28515625" style="58" customWidth="1"/>
    <col min="9" max="9" width="34.7109375" style="58" customWidth="1"/>
    <col min="10" max="10" width="10.5703125" style="58" customWidth="1"/>
    <col min="11" max="11" width="11" style="58" customWidth="1"/>
    <col min="12" max="12" width="11.85546875" style="58" customWidth="1"/>
    <col min="13" max="16384" width="11.42578125" style="58"/>
  </cols>
  <sheetData>
    <row r="1" spans="1:12">
      <c r="A1" s="55" t="s">
        <v>56</v>
      </c>
      <c r="B1" s="57">
        <f>Composition_Calcul_principal_1!B1</f>
        <v>0</v>
      </c>
      <c r="C1" s="57"/>
      <c r="D1" s="55"/>
      <c r="E1" s="57"/>
      <c r="H1" s="57"/>
      <c r="I1" s="57"/>
      <c r="J1" s="57"/>
      <c r="K1" s="57"/>
      <c r="L1" s="59" t="s">
        <v>23</v>
      </c>
    </row>
    <row r="2" spans="1:12">
      <c r="A2" s="55" t="s">
        <v>57</v>
      </c>
      <c r="B2" s="57">
        <f>Composition_Calcul_principal_1!B3</f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5.25" customHeight="1">
      <c r="A3" s="55"/>
      <c r="B3" s="56"/>
      <c r="C3" s="57"/>
      <c r="D3" s="57"/>
      <c r="E3" s="57"/>
      <c r="F3" s="57"/>
      <c r="G3" s="57"/>
      <c r="H3" s="57"/>
      <c r="I3" s="55"/>
      <c r="J3" s="57"/>
      <c r="K3" s="57"/>
      <c r="L3" s="57"/>
    </row>
    <row r="4" spans="1:12" ht="17.100000000000001" customHeight="1">
      <c r="A4" s="60" t="s">
        <v>55</v>
      </c>
      <c r="B4" s="55"/>
      <c r="C4" s="58" t="s">
        <v>61</v>
      </c>
      <c r="D4" s="313"/>
      <c r="E4" s="313"/>
      <c r="F4" s="313"/>
      <c r="G4" s="57" t="s">
        <v>62</v>
      </c>
      <c r="I4" s="27"/>
      <c r="J4" s="57"/>
      <c r="K4" s="57"/>
      <c r="L4" s="57"/>
    </row>
    <row r="5" spans="1:12" ht="6" customHeight="1">
      <c r="A5" s="60"/>
      <c r="B5" s="55"/>
      <c r="C5" s="55"/>
      <c r="D5" s="55"/>
      <c r="E5" s="57"/>
      <c r="F5" s="57"/>
      <c r="G5" s="57"/>
      <c r="H5" s="57"/>
      <c r="I5" s="60"/>
      <c r="J5" s="55"/>
      <c r="K5" s="60"/>
      <c r="L5" s="55"/>
    </row>
    <row r="6" spans="1:12" ht="39" customHeight="1">
      <c r="A6" s="314" t="s">
        <v>148</v>
      </c>
      <c r="B6" s="315"/>
      <c r="C6" s="126" t="s">
        <v>3</v>
      </c>
      <c r="D6" s="159" t="s">
        <v>58</v>
      </c>
      <c r="E6" s="159" t="s">
        <v>13</v>
      </c>
      <c r="F6" s="159" t="s">
        <v>59</v>
      </c>
      <c r="G6" s="160" t="s">
        <v>60</v>
      </c>
      <c r="H6" s="57"/>
      <c r="I6" s="304" t="s">
        <v>71</v>
      </c>
      <c r="J6" s="305"/>
      <c r="K6" s="61"/>
      <c r="L6" s="62"/>
    </row>
    <row r="7" spans="1:12">
      <c r="A7" s="288"/>
      <c r="B7" s="289"/>
      <c r="C7" s="240"/>
      <c r="D7" s="241">
        <f>C26</f>
        <v>0</v>
      </c>
      <c r="E7" s="241">
        <f>D26</f>
        <v>0</v>
      </c>
      <c r="F7" s="241">
        <f>E26</f>
        <v>0</v>
      </c>
      <c r="G7" s="241">
        <f>C37</f>
        <v>0</v>
      </c>
      <c r="H7" s="57"/>
      <c r="I7" s="127" t="s">
        <v>72</v>
      </c>
      <c r="J7" s="57"/>
      <c r="K7" s="243"/>
      <c r="L7" s="149" t="s">
        <v>12</v>
      </c>
    </row>
    <row r="8" spans="1:12" ht="15.75">
      <c r="A8" s="162"/>
      <c r="B8" s="57"/>
      <c r="C8" s="163"/>
      <c r="D8" s="163"/>
      <c r="E8" s="163"/>
      <c r="F8" s="163"/>
      <c r="G8" s="164"/>
      <c r="H8" s="57"/>
      <c r="I8" s="65"/>
      <c r="J8" s="57"/>
      <c r="K8" s="57"/>
      <c r="L8" s="57"/>
    </row>
    <row r="9" spans="1:12">
      <c r="A9" s="64" t="s">
        <v>63</v>
      </c>
      <c r="B9" s="57"/>
      <c r="C9" s="240"/>
      <c r="D9" s="57" t="s">
        <v>1</v>
      </c>
      <c r="E9" s="57"/>
      <c r="F9" s="57"/>
      <c r="G9" s="63"/>
      <c r="H9" s="57"/>
      <c r="I9" s="296" t="s">
        <v>73</v>
      </c>
      <c r="J9" s="297"/>
      <c r="K9" s="148">
        <f>IF($K$11="à l'intérieur",$K$40,$L$40)</f>
        <v>0</v>
      </c>
      <c r="L9" s="63"/>
    </row>
    <row r="10" spans="1:12" ht="27" customHeight="1">
      <c r="A10" s="309" t="s">
        <v>130</v>
      </c>
      <c r="B10" s="310"/>
      <c r="C10" s="310"/>
      <c r="D10" s="310"/>
      <c r="E10" s="310"/>
      <c r="F10" s="310"/>
      <c r="G10" s="311"/>
      <c r="H10" s="57"/>
      <c r="I10" s="298" t="s">
        <v>24</v>
      </c>
      <c r="J10" s="299"/>
      <c r="K10" s="299"/>
      <c r="L10" s="300"/>
    </row>
    <row r="11" spans="1:12" ht="17.100000000000001" customHeight="1">
      <c r="A11" s="144"/>
      <c r="B11" s="69"/>
      <c r="C11" s="69"/>
      <c r="D11" s="69"/>
      <c r="E11" s="69"/>
      <c r="F11" s="69"/>
      <c r="G11" s="70"/>
      <c r="H11" s="57"/>
      <c r="I11" s="209" t="s">
        <v>139</v>
      </c>
      <c r="J11" s="57"/>
      <c r="K11" s="143" t="s">
        <v>14</v>
      </c>
      <c r="L11" s="132" t="s">
        <v>15</v>
      </c>
    </row>
    <row r="12" spans="1:12">
      <c r="A12" s="65"/>
      <c r="B12" s="57"/>
      <c r="C12" s="312"/>
      <c r="D12" s="312"/>
      <c r="E12" s="312"/>
      <c r="F12" s="67"/>
      <c r="G12" s="63"/>
      <c r="H12" s="57"/>
      <c r="I12" s="306" t="s">
        <v>140</v>
      </c>
      <c r="J12" s="307"/>
      <c r="K12" s="307"/>
      <c r="L12" s="308"/>
    </row>
    <row r="13" spans="1:12" ht="69" customHeight="1">
      <c r="A13" s="74" t="s">
        <v>7</v>
      </c>
      <c r="B13" s="66"/>
      <c r="C13" s="75" t="s">
        <v>160</v>
      </c>
      <c r="D13" s="75" t="s">
        <v>9</v>
      </c>
      <c r="E13" s="75" t="s">
        <v>8</v>
      </c>
      <c r="F13" s="75" t="s">
        <v>174</v>
      </c>
      <c r="G13" s="75" t="s">
        <v>175</v>
      </c>
      <c r="H13" s="57"/>
      <c r="I13" s="76" t="s">
        <v>75</v>
      </c>
      <c r="J13" s="77" t="s">
        <v>17</v>
      </c>
      <c r="K13" s="77" t="s">
        <v>18</v>
      </c>
      <c r="L13" s="77" t="s">
        <v>19</v>
      </c>
    </row>
    <row r="14" spans="1:12">
      <c r="A14" s="286"/>
      <c r="B14" s="287"/>
      <c r="C14" s="239"/>
      <c r="D14" s="239"/>
      <c r="E14" s="239"/>
      <c r="F14" s="78" t="e">
        <f t="shared" ref="F14:F25" si="0">SUM(C14:E14)/SUM($C$25:$E$25)</f>
        <v>#DIV/0!</v>
      </c>
      <c r="G14" s="78" t="e">
        <f>SUM(C14:E14)/$C$9*$C$7/Composition_Calcul_principal_1!$G$32</f>
        <v>#DIV/0!</v>
      </c>
      <c r="H14" s="57"/>
      <c r="I14" s="79">
        <f>A14</f>
        <v>0</v>
      </c>
      <c r="J14" s="238"/>
      <c r="K14" s="80">
        <f>SUM(C14:E14)*J14</f>
        <v>0</v>
      </c>
      <c r="L14" s="80">
        <f t="shared" ref="L14:L24" si="1">C14*J14</f>
        <v>0</v>
      </c>
    </row>
    <row r="15" spans="1:12">
      <c r="A15" s="286"/>
      <c r="B15" s="287"/>
      <c r="C15" s="239"/>
      <c r="D15" s="239"/>
      <c r="E15" s="239"/>
      <c r="F15" s="78" t="e">
        <f t="shared" si="0"/>
        <v>#DIV/0!</v>
      </c>
      <c r="G15" s="78" t="e">
        <f>SUM(C15:E15)/$C$9*$C$7/Composition_Calcul_principal_1!$G$32</f>
        <v>#DIV/0!</v>
      </c>
      <c r="H15" s="57"/>
      <c r="I15" s="79">
        <f t="shared" ref="I15:I24" si="2">A15</f>
        <v>0</v>
      </c>
      <c r="J15" s="238"/>
      <c r="K15" s="80">
        <f t="shared" ref="K15:K24" si="3">SUM(C15:E15)*J15</f>
        <v>0</v>
      </c>
      <c r="L15" s="80">
        <f t="shared" si="1"/>
        <v>0</v>
      </c>
    </row>
    <row r="16" spans="1:12">
      <c r="A16" s="286"/>
      <c r="B16" s="287"/>
      <c r="C16" s="239"/>
      <c r="D16" s="239"/>
      <c r="E16" s="239"/>
      <c r="F16" s="78" t="e">
        <f t="shared" si="0"/>
        <v>#DIV/0!</v>
      </c>
      <c r="G16" s="78" t="e">
        <f>SUM(C16:E16)/$C$9*$C$7/Composition_Calcul_principal_1!$G$32</f>
        <v>#DIV/0!</v>
      </c>
      <c r="H16" s="57"/>
      <c r="I16" s="79">
        <f t="shared" si="2"/>
        <v>0</v>
      </c>
      <c r="J16" s="238"/>
      <c r="K16" s="80">
        <f t="shared" si="3"/>
        <v>0</v>
      </c>
      <c r="L16" s="80">
        <f t="shared" si="1"/>
        <v>0</v>
      </c>
    </row>
    <row r="17" spans="1:12">
      <c r="A17" s="286"/>
      <c r="B17" s="287"/>
      <c r="C17" s="239"/>
      <c r="D17" s="239"/>
      <c r="E17" s="239"/>
      <c r="F17" s="78" t="e">
        <f t="shared" si="0"/>
        <v>#DIV/0!</v>
      </c>
      <c r="G17" s="78" t="e">
        <f>SUM(C17:E17)/$C$9*$C$7/Composition_Calcul_principal_1!$G$32</f>
        <v>#DIV/0!</v>
      </c>
      <c r="H17" s="57"/>
      <c r="I17" s="79">
        <f t="shared" si="2"/>
        <v>0</v>
      </c>
      <c r="J17" s="238"/>
      <c r="K17" s="80">
        <f t="shared" si="3"/>
        <v>0</v>
      </c>
      <c r="L17" s="80">
        <f t="shared" si="1"/>
        <v>0</v>
      </c>
    </row>
    <row r="18" spans="1:12">
      <c r="A18" s="286"/>
      <c r="B18" s="287"/>
      <c r="C18" s="239"/>
      <c r="D18" s="239"/>
      <c r="E18" s="239"/>
      <c r="F18" s="78" t="e">
        <f t="shared" si="0"/>
        <v>#DIV/0!</v>
      </c>
      <c r="G18" s="78" t="e">
        <f>SUM(C18:E18)/$C$9*$C$7/Composition_Calcul_principal_1!$G$32</f>
        <v>#DIV/0!</v>
      </c>
      <c r="H18" s="57"/>
      <c r="I18" s="79">
        <f t="shared" si="2"/>
        <v>0</v>
      </c>
      <c r="J18" s="238"/>
      <c r="K18" s="80">
        <f t="shared" si="3"/>
        <v>0</v>
      </c>
      <c r="L18" s="80">
        <f t="shared" si="1"/>
        <v>0</v>
      </c>
    </row>
    <row r="19" spans="1:12">
      <c r="A19" s="286"/>
      <c r="B19" s="287"/>
      <c r="C19" s="239"/>
      <c r="D19" s="239"/>
      <c r="E19" s="239"/>
      <c r="F19" s="78" t="e">
        <f>SUM(C19:E19)/SUM($C$25:$E$25)</f>
        <v>#DIV/0!</v>
      </c>
      <c r="G19" s="78" t="e">
        <f>SUM(C19:E19)/$C$9*$C$7/Composition_Calcul_principal_1!$G$32</f>
        <v>#DIV/0!</v>
      </c>
      <c r="H19" s="57"/>
      <c r="I19" s="79">
        <f t="shared" si="2"/>
        <v>0</v>
      </c>
      <c r="J19" s="238"/>
      <c r="K19" s="80">
        <f t="shared" si="3"/>
        <v>0</v>
      </c>
      <c r="L19" s="80">
        <f t="shared" si="1"/>
        <v>0</v>
      </c>
    </row>
    <row r="20" spans="1:12">
      <c r="A20" s="286"/>
      <c r="B20" s="287"/>
      <c r="C20" s="239"/>
      <c r="D20" s="239"/>
      <c r="E20" s="239"/>
      <c r="F20" s="78" t="e">
        <f t="shared" si="0"/>
        <v>#DIV/0!</v>
      </c>
      <c r="G20" s="78" t="e">
        <f>SUM(C20:E20)/$C$9*$C$7/Composition_Calcul_principal_1!$G$32</f>
        <v>#DIV/0!</v>
      </c>
      <c r="H20" s="57"/>
      <c r="I20" s="79">
        <f t="shared" si="2"/>
        <v>0</v>
      </c>
      <c r="J20" s="238"/>
      <c r="K20" s="80">
        <f t="shared" si="3"/>
        <v>0</v>
      </c>
      <c r="L20" s="80">
        <f t="shared" si="1"/>
        <v>0</v>
      </c>
    </row>
    <row r="21" spans="1:12">
      <c r="A21" s="286"/>
      <c r="B21" s="287"/>
      <c r="C21" s="239"/>
      <c r="D21" s="239"/>
      <c r="E21" s="239"/>
      <c r="F21" s="78" t="e">
        <f t="shared" si="0"/>
        <v>#DIV/0!</v>
      </c>
      <c r="G21" s="78" t="e">
        <f>SUM(C21:E21)/$C$9*$C$7/Composition_Calcul_principal_1!$G$32</f>
        <v>#DIV/0!</v>
      </c>
      <c r="H21" s="57"/>
      <c r="I21" s="79">
        <f t="shared" si="2"/>
        <v>0</v>
      </c>
      <c r="J21" s="238"/>
      <c r="K21" s="80">
        <f t="shared" si="3"/>
        <v>0</v>
      </c>
      <c r="L21" s="80">
        <f t="shared" si="1"/>
        <v>0</v>
      </c>
    </row>
    <row r="22" spans="1:12">
      <c r="A22" s="286"/>
      <c r="B22" s="287"/>
      <c r="C22" s="239"/>
      <c r="D22" s="239"/>
      <c r="E22" s="239"/>
      <c r="F22" s="78" t="e">
        <f t="shared" si="0"/>
        <v>#DIV/0!</v>
      </c>
      <c r="G22" s="78" t="e">
        <f>SUM(C22:E22)/$C$9*$C$7/Composition_Calcul_principal_1!$G$32</f>
        <v>#DIV/0!</v>
      </c>
      <c r="H22" s="57"/>
      <c r="I22" s="79">
        <f t="shared" si="2"/>
        <v>0</v>
      </c>
      <c r="J22" s="238"/>
      <c r="K22" s="80">
        <f t="shared" si="3"/>
        <v>0</v>
      </c>
      <c r="L22" s="80">
        <f t="shared" si="1"/>
        <v>0</v>
      </c>
    </row>
    <row r="23" spans="1:12">
      <c r="A23" s="286"/>
      <c r="B23" s="287"/>
      <c r="C23" s="239"/>
      <c r="D23" s="239"/>
      <c r="E23" s="239"/>
      <c r="F23" s="78" t="e">
        <f t="shared" si="0"/>
        <v>#DIV/0!</v>
      </c>
      <c r="G23" s="78" t="e">
        <f>SUM(C23:E23)/$C$9*$C$7/Composition_Calcul_principal_1!$G$32</f>
        <v>#DIV/0!</v>
      </c>
      <c r="H23" s="57"/>
      <c r="I23" s="79">
        <f t="shared" si="2"/>
        <v>0</v>
      </c>
      <c r="J23" s="238"/>
      <c r="K23" s="80">
        <f t="shared" si="3"/>
        <v>0</v>
      </c>
      <c r="L23" s="80">
        <f t="shared" si="1"/>
        <v>0</v>
      </c>
    </row>
    <row r="24" spans="1:12">
      <c r="A24" s="286"/>
      <c r="B24" s="287"/>
      <c r="C24" s="239"/>
      <c r="D24" s="239"/>
      <c r="E24" s="239"/>
      <c r="F24" s="78" t="e">
        <f t="shared" si="0"/>
        <v>#DIV/0!</v>
      </c>
      <c r="G24" s="78" t="e">
        <f>SUM(C24:E24)/$C$9*$C$7/Composition_Calcul_principal_1!$G$32</f>
        <v>#DIV/0!</v>
      </c>
      <c r="H24" s="57"/>
      <c r="I24" s="79">
        <f t="shared" si="2"/>
        <v>0</v>
      </c>
      <c r="J24" s="238"/>
      <c r="K24" s="80">
        <f t="shared" si="3"/>
        <v>0</v>
      </c>
      <c r="L24" s="80">
        <f t="shared" si="1"/>
        <v>0</v>
      </c>
    </row>
    <row r="25" spans="1:12">
      <c r="A25" s="81" t="s">
        <v>76</v>
      </c>
      <c r="B25" s="82"/>
      <c r="C25" s="241">
        <f>SUM(C14:C24)</f>
        <v>0</v>
      </c>
      <c r="D25" s="241">
        <f>SUM(D14:D24)</f>
        <v>0</v>
      </c>
      <c r="E25" s="241">
        <f>SUM(E14:E24)</f>
        <v>0</v>
      </c>
      <c r="F25" s="78" t="e">
        <f t="shared" si="0"/>
        <v>#DIV/0!</v>
      </c>
      <c r="G25" s="78" t="e">
        <f>SUM(C25:E25)/$C$9*$C$7/Composition_Calcul_principal_1!$G$32</f>
        <v>#DIV/0!</v>
      </c>
      <c r="H25" s="57"/>
      <c r="I25" s="83" t="s">
        <v>77</v>
      </c>
      <c r="J25" s="161"/>
      <c r="K25" s="133">
        <f>SUM(K14:K24)</f>
        <v>0</v>
      </c>
      <c r="L25" s="133">
        <f>SUM(L14:L24)</f>
        <v>0</v>
      </c>
    </row>
    <row r="26" spans="1:12">
      <c r="A26" s="84" t="s">
        <v>25</v>
      </c>
      <c r="B26" s="85"/>
      <c r="C26" s="242">
        <f>IF(C25&gt;0,$C$7/$C$9*C25,C25)</f>
        <v>0</v>
      </c>
      <c r="D26" s="242">
        <f>IF(D25&gt;0,$C$7/$C$9*D25,D25)</f>
        <v>0</v>
      </c>
      <c r="E26" s="242">
        <f>IF(E25&gt;0,$C$7/$C$9*E25,E25)</f>
        <v>0</v>
      </c>
      <c r="F26" s="57"/>
      <c r="G26" s="63"/>
      <c r="H26" s="57"/>
      <c r="I26" s="65"/>
      <c r="J26" s="57"/>
      <c r="K26" s="57"/>
      <c r="L26" s="63"/>
    </row>
    <row r="27" spans="1:12" ht="14.1" customHeight="1">
      <c r="A27" s="87"/>
      <c r="B27" s="88"/>
      <c r="C27" s="88"/>
      <c r="D27" s="88"/>
      <c r="E27" s="89"/>
      <c r="F27" s="89"/>
      <c r="G27" s="90"/>
      <c r="H27" s="89"/>
      <c r="I27" s="91" t="s">
        <v>20</v>
      </c>
      <c r="J27" s="92"/>
      <c r="K27" s="290" t="s">
        <v>21</v>
      </c>
      <c r="L27" s="291"/>
    </row>
    <row r="28" spans="1:12">
      <c r="A28" s="64"/>
      <c r="B28" s="66"/>
      <c r="C28" s="98"/>
      <c r="D28" s="57"/>
      <c r="E28" s="89"/>
      <c r="F28" s="89"/>
      <c r="G28" s="90"/>
      <c r="H28" s="57"/>
      <c r="I28" s="65"/>
      <c r="J28" s="57"/>
      <c r="K28" s="292"/>
      <c r="L28" s="293"/>
    </row>
    <row r="29" spans="1:12">
      <c r="A29" s="64" t="s">
        <v>10</v>
      </c>
      <c r="B29" s="66"/>
      <c r="C29" s="93" t="s">
        <v>0</v>
      </c>
      <c r="D29" s="57"/>
      <c r="E29" s="89"/>
      <c r="F29" s="89"/>
      <c r="G29" s="90"/>
      <c r="H29" s="89"/>
      <c r="I29" s="95"/>
      <c r="J29" s="96"/>
      <c r="K29" s="97" t="s">
        <v>14</v>
      </c>
      <c r="L29" s="97" t="s">
        <v>85</v>
      </c>
    </row>
    <row r="30" spans="1:12" ht="14.1" customHeight="1">
      <c r="A30" s="26"/>
      <c r="B30" s="5"/>
      <c r="C30" s="240"/>
      <c r="D30" s="57"/>
      <c r="E30" s="89"/>
      <c r="F30" s="89"/>
      <c r="G30" s="90"/>
      <c r="H30" s="89"/>
      <c r="I30" s="146" t="s">
        <v>78</v>
      </c>
      <c r="J30" s="125"/>
      <c r="K30" s="100">
        <f>(IF(K11="à l'intérieur",K7*D39,0))</f>
        <v>0</v>
      </c>
      <c r="L30" s="97"/>
    </row>
    <row r="31" spans="1:12" ht="14.1" customHeight="1">
      <c r="A31" s="26"/>
      <c r="B31" s="5"/>
      <c r="C31" s="240"/>
      <c r="D31" s="57"/>
      <c r="E31" s="89"/>
      <c r="F31" s="89"/>
      <c r="G31" s="90"/>
      <c r="H31" s="89"/>
      <c r="I31" s="101" t="s">
        <v>79</v>
      </c>
      <c r="J31" s="57"/>
      <c r="K31" s="100">
        <f>(IF(K11="à l'intérieur",-K25,0))</f>
        <v>0</v>
      </c>
      <c r="L31" s="102"/>
    </row>
    <row r="32" spans="1:12" ht="14.25" customHeight="1">
      <c r="A32" s="26"/>
      <c r="B32" s="5"/>
      <c r="C32" s="240"/>
      <c r="D32" s="57"/>
      <c r="E32" s="89"/>
      <c r="F32" s="89"/>
      <c r="G32" s="90"/>
      <c r="H32" s="89"/>
      <c r="I32" s="95"/>
      <c r="J32" s="99"/>
      <c r="K32" s="71"/>
      <c r="L32" s="71"/>
    </row>
    <row r="33" spans="1:13" ht="14.25" customHeight="1">
      <c r="A33" s="26"/>
      <c r="B33" s="5"/>
      <c r="C33" s="240"/>
      <c r="D33" s="57"/>
      <c r="E33" s="89"/>
      <c r="F33" s="89"/>
      <c r="G33" s="90"/>
      <c r="H33" s="89"/>
      <c r="I33" s="294" t="s">
        <v>86</v>
      </c>
      <c r="J33" s="295"/>
      <c r="K33" s="71"/>
      <c r="L33" s="71"/>
    </row>
    <row r="34" spans="1:13">
      <c r="A34" s="26"/>
      <c r="B34" s="5"/>
      <c r="C34" s="240"/>
      <c r="D34" s="57"/>
      <c r="E34" s="89"/>
      <c r="F34" s="89"/>
      <c r="G34" s="90"/>
      <c r="H34" s="89"/>
      <c r="I34" s="294"/>
      <c r="J34" s="295"/>
      <c r="K34" s="103"/>
      <c r="L34" s="103"/>
    </row>
    <row r="35" spans="1:13">
      <c r="A35" s="26"/>
      <c r="B35" s="5"/>
      <c r="C35" s="240"/>
      <c r="D35" s="57"/>
      <c r="E35" s="89"/>
      <c r="F35" s="89"/>
      <c r="G35" s="90"/>
      <c r="H35" s="89"/>
      <c r="I35" s="147" t="s">
        <v>65</v>
      </c>
      <c r="J35" s="57"/>
      <c r="K35" s="244"/>
      <c r="L35" s="244"/>
    </row>
    <row r="36" spans="1:13">
      <c r="A36" s="104" t="s">
        <v>11</v>
      </c>
      <c r="B36" s="82"/>
      <c r="C36" s="241">
        <f>SUM(C30:C35)</f>
        <v>0</v>
      </c>
      <c r="D36" s="57"/>
      <c r="E36" s="89"/>
      <c r="F36" s="89"/>
      <c r="G36" s="90"/>
      <c r="H36" s="89"/>
      <c r="I36" s="147" t="s">
        <v>66</v>
      </c>
      <c r="J36" s="57"/>
      <c r="K36" s="244"/>
      <c r="L36" s="244"/>
    </row>
    <row r="37" spans="1:13">
      <c r="A37" s="84" t="s">
        <v>25</v>
      </c>
      <c r="B37" s="85"/>
      <c r="C37" s="86">
        <f>IF(C36&gt;0,$C$7/$C$9*C36,C36)</f>
        <v>0</v>
      </c>
      <c r="D37" s="57"/>
      <c r="E37" s="89"/>
      <c r="F37" s="89"/>
      <c r="G37" s="90"/>
      <c r="H37" s="89"/>
      <c r="I37" s="147" t="s">
        <v>67</v>
      </c>
      <c r="J37" s="57"/>
      <c r="K37" s="100">
        <f>(IF($K$11="à l'intérieur",L25,0))</f>
        <v>0</v>
      </c>
      <c r="L37" s="80">
        <f>IF($K$11="à l'extérieur",SUM(L14:L24),0)</f>
        <v>0</v>
      </c>
    </row>
    <row r="38" spans="1:13" ht="3.75" customHeight="1">
      <c r="A38" s="65"/>
      <c r="B38" s="57"/>
      <c r="C38" s="105"/>
      <c r="D38" s="57"/>
      <c r="E38" s="57"/>
      <c r="F38" s="57"/>
      <c r="G38" s="90"/>
      <c r="H38" s="89"/>
      <c r="I38" s="65"/>
      <c r="J38" s="57"/>
      <c r="K38" s="57"/>
      <c r="L38" s="63"/>
    </row>
    <row r="39" spans="1:13">
      <c r="A39" s="211" t="s">
        <v>138</v>
      </c>
      <c r="B39" s="94"/>
      <c r="D39" s="212">
        <f>ROUND(SUM(C25:E25)+C36,2)</f>
        <v>0</v>
      </c>
      <c r="E39" s="64" t="str">
        <f>IF(D39=C9,"total quantité de contrôle correct","erreur dans le total")</f>
        <v>total quantité de contrôle correct</v>
      </c>
      <c r="F39" s="57"/>
      <c r="G39" s="90"/>
      <c r="H39" s="89"/>
      <c r="I39" s="106" t="s">
        <v>87</v>
      </c>
      <c r="J39" s="57"/>
      <c r="K39" s="80">
        <f>IF($K$11="à l'intérieur",K30+K31+SUM(K35:K36)+K37,0)</f>
        <v>0</v>
      </c>
      <c r="L39" s="80">
        <f>IF($K$11="à l'extérieur",SUM(L35:L36)+L37,0)</f>
        <v>0</v>
      </c>
    </row>
    <row r="40" spans="1:13">
      <c r="A40" s="93" t="s">
        <v>69</v>
      </c>
      <c r="B40" s="145"/>
      <c r="C40" s="67"/>
      <c r="D40" s="67"/>
      <c r="E40" s="67"/>
      <c r="F40" s="68"/>
      <c r="G40" s="131">
        <f>IF(SUM(C25:E25)&gt;0,SUM(C25)/SUM(C25:E25),0)</f>
        <v>0</v>
      </c>
      <c r="H40" s="89"/>
      <c r="I40" s="158" t="s">
        <v>26</v>
      </c>
      <c r="J40" s="107"/>
      <c r="K40" s="108">
        <f>IF(D39&gt;0,IF(K11="à l'intérieur",K39/(K30),0),0)</f>
        <v>0</v>
      </c>
      <c r="L40" s="108">
        <f>IF(D39&gt;0,IF(K11="à l'extérieur",L39/(K7*D39),0),0)</f>
        <v>0</v>
      </c>
    </row>
    <row r="41" spans="1:13">
      <c r="A41" s="55" t="s">
        <v>56</v>
      </c>
      <c r="B41" s="57" t="s">
        <v>6</v>
      </c>
      <c r="C41" s="57"/>
      <c r="D41" s="55"/>
      <c r="E41" s="57"/>
      <c r="H41" s="57"/>
      <c r="I41" s="57"/>
      <c r="J41" s="57"/>
      <c r="K41" s="57"/>
      <c r="L41" s="59" t="s">
        <v>23</v>
      </c>
    </row>
    <row r="42" spans="1:13">
      <c r="A42" s="55" t="s">
        <v>57</v>
      </c>
      <c r="B42" s="57" t="s">
        <v>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3">
      <c r="A43" s="55"/>
      <c r="B43" s="56"/>
      <c r="C43" s="57"/>
      <c r="D43" s="57"/>
      <c r="E43" s="57"/>
      <c r="F43" s="57"/>
      <c r="G43" s="57"/>
      <c r="H43" s="57"/>
      <c r="I43" s="55"/>
      <c r="J43" s="57"/>
      <c r="K43" s="57"/>
      <c r="L43" s="57"/>
    </row>
    <row r="44" spans="1:13" ht="18.75">
      <c r="A44" s="60" t="s">
        <v>70</v>
      </c>
      <c r="B44" s="55"/>
      <c r="C44" s="58" t="s">
        <v>61</v>
      </c>
      <c r="D44" s="317"/>
      <c r="E44" s="317"/>
      <c r="F44" s="317"/>
      <c r="G44" s="57" t="s">
        <v>62</v>
      </c>
      <c r="I44" s="27"/>
      <c r="J44" s="57"/>
      <c r="K44" s="57"/>
      <c r="L44" s="57"/>
    </row>
    <row r="45" spans="1:13" ht="9.75" customHeight="1">
      <c r="A45" s="60"/>
      <c r="B45" s="55"/>
      <c r="C45" s="55"/>
      <c r="D45" s="55"/>
      <c r="E45" s="57"/>
      <c r="F45" s="57"/>
      <c r="G45" s="57"/>
      <c r="H45" s="57"/>
      <c r="I45" s="60"/>
      <c r="J45" s="55"/>
      <c r="K45" s="60"/>
      <c r="L45" s="55"/>
    </row>
    <row r="46" spans="1:13" ht="38.25" customHeight="1">
      <c r="A46" s="314" t="s">
        <v>148</v>
      </c>
      <c r="B46" s="315"/>
      <c r="C46" s="126" t="s">
        <v>3</v>
      </c>
      <c r="D46" s="159" t="s">
        <v>58</v>
      </c>
      <c r="E46" s="159" t="s">
        <v>13</v>
      </c>
      <c r="F46" s="159" t="s">
        <v>59</v>
      </c>
      <c r="G46" s="160" t="s">
        <v>60</v>
      </c>
      <c r="H46" s="57"/>
      <c r="I46" s="304" t="s">
        <v>71</v>
      </c>
      <c r="J46" s="305"/>
      <c r="K46" s="61"/>
      <c r="L46" s="62"/>
      <c r="M46" s="57"/>
    </row>
    <row r="47" spans="1:13" ht="12.75" customHeight="1">
      <c r="A47" s="288"/>
      <c r="B47" s="289"/>
      <c r="C47" s="240"/>
      <c r="D47" s="241">
        <f>C66</f>
        <v>0</v>
      </c>
      <c r="E47" s="241">
        <f>D66</f>
        <v>0</v>
      </c>
      <c r="F47" s="241">
        <f>E66</f>
        <v>0</v>
      </c>
      <c r="G47" s="241">
        <f>C77</f>
        <v>0</v>
      </c>
      <c r="H47" s="57"/>
      <c r="I47" s="127" t="s">
        <v>72</v>
      </c>
      <c r="J47" s="57"/>
      <c r="K47" s="243"/>
      <c r="L47" s="149" t="s">
        <v>12</v>
      </c>
    </row>
    <row r="48" spans="1:13" ht="15.75">
      <c r="A48" s="162"/>
      <c r="B48" s="57"/>
      <c r="C48" s="163"/>
      <c r="D48" s="163"/>
      <c r="E48" s="163"/>
      <c r="F48" s="163"/>
      <c r="G48" s="164"/>
      <c r="H48" s="57"/>
      <c r="I48" s="65"/>
      <c r="J48" s="57"/>
      <c r="K48" s="57"/>
      <c r="L48" s="57"/>
    </row>
    <row r="49" spans="1:12" ht="12.75" customHeight="1">
      <c r="A49" s="64" t="s">
        <v>63</v>
      </c>
      <c r="B49" s="57"/>
      <c r="C49" s="240"/>
      <c r="D49" s="57" t="s">
        <v>1</v>
      </c>
      <c r="E49" s="57"/>
      <c r="F49" s="57"/>
      <c r="G49" s="63"/>
      <c r="H49" s="57"/>
      <c r="I49" s="296" t="s">
        <v>73</v>
      </c>
      <c r="J49" s="297"/>
      <c r="K49" s="148">
        <f>IF(K51="à l'intérieur",K80,L80)</f>
        <v>0</v>
      </c>
      <c r="L49" s="63"/>
    </row>
    <row r="50" spans="1:12" ht="26.25" customHeight="1">
      <c r="A50" s="309" t="s">
        <v>145</v>
      </c>
      <c r="B50" s="310"/>
      <c r="C50" s="310"/>
      <c r="D50" s="310"/>
      <c r="E50" s="310"/>
      <c r="F50" s="310"/>
      <c r="G50" s="311"/>
      <c r="H50" s="57"/>
      <c r="I50" s="298" t="s">
        <v>24</v>
      </c>
      <c r="J50" s="299"/>
      <c r="K50" s="299"/>
      <c r="L50" s="300"/>
    </row>
    <row r="51" spans="1:12" ht="12.75" customHeight="1">
      <c r="A51" s="144"/>
      <c r="B51" s="69"/>
      <c r="C51" s="69"/>
      <c r="D51" s="69"/>
      <c r="E51" s="69"/>
      <c r="F51" s="69"/>
      <c r="G51" s="70"/>
      <c r="H51" s="57"/>
      <c r="I51" s="64" t="s">
        <v>74</v>
      </c>
      <c r="J51" s="57"/>
      <c r="K51" s="143" t="s">
        <v>14</v>
      </c>
      <c r="L51" s="132" t="s">
        <v>15</v>
      </c>
    </row>
    <row r="52" spans="1:12">
      <c r="A52" s="65"/>
      <c r="B52" s="57"/>
      <c r="C52" s="312"/>
      <c r="D52" s="312"/>
      <c r="E52" s="312"/>
      <c r="F52" s="67"/>
      <c r="G52" s="63"/>
      <c r="H52" s="57"/>
      <c r="I52" s="301"/>
      <c r="J52" s="302"/>
      <c r="K52" s="302"/>
      <c r="L52" s="303"/>
    </row>
    <row r="53" spans="1:12" ht="63.75">
      <c r="A53" s="74" t="s">
        <v>7</v>
      </c>
      <c r="B53" s="66"/>
      <c r="C53" s="75" t="s">
        <v>160</v>
      </c>
      <c r="D53" s="75" t="s">
        <v>9</v>
      </c>
      <c r="E53" s="75" t="s">
        <v>8</v>
      </c>
      <c r="F53" s="75" t="s">
        <v>174</v>
      </c>
      <c r="G53" s="75" t="s">
        <v>175</v>
      </c>
      <c r="H53" s="57"/>
      <c r="I53" s="76" t="s">
        <v>75</v>
      </c>
      <c r="J53" s="77" t="s">
        <v>17</v>
      </c>
      <c r="K53" s="77" t="s">
        <v>18</v>
      </c>
      <c r="L53" s="77" t="s">
        <v>19</v>
      </c>
    </row>
    <row r="54" spans="1:12">
      <c r="A54" s="286"/>
      <c r="B54" s="287"/>
      <c r="C54" s="239"/>
      <c r="D54" s="239"/>
      <c r="E54" s="239"/>
      <c r="F54" s="78" t="e">
        <f>SUM(C54:E54)/SUM($C$65:$E$65)</f>
        <v>#DIV/0!</v>
      </c>
      <c r="G54" s="78" t="e">
        <f>SUM(C54:E54)/$C$49*$C$47/Composition_Calcul_principal_1!$G$32</f>
        <v>#DIV/0!</v>
      </c>
      <c r="H54" s="57"/>
      <c r="I54" s="79">
        <f>A54</f>
        <v>0</v>
      </c>
      <c r="J54" s="3"/>
      <c r="K54" s="80">
        <f>SUM(C54:E54)*J54</f>
        <v>0</v>
      </c>
      <c r="L54" s="80">
        <f t="shared" ref="L54:L64" si="4">C54*J54</f>
        <v>0</v>
      </c>
    </row>
    <row r="55" spans="1:12" ht="12.75" customHeight="1">
      <c r="A55" s="286"/>
      <c r="B55" s="287"/>
      <c r="C55" s="239"/>
      <c r="D55" s="239"/>
      <c r="E55" s="239"/>
      <c r="F55" s="78" t="e">
        <f>SUM(C55:E55)/SUM($C$65:$E$65)</f>
        <v>#DIV/0!</v>
      </c>
      <c r="G55" s="78" t="e">
        <f>SUM(C55:E55)/$C$49*$C$47/Composition_Calcul_principal_1!$G$32</f>
        <v>#DIV/0!</v>
      </c>
      <c r="H55" s="57"/>
      <c r="I55" s="79">
        <f t="shared" ref="I55:I64" si="5">A55</f>
        <v>0</v>
      </c>
      <c r="J55" s="3"/>
      <c r="K55" s="80">
        <f t="shared" ref="K55:K64" si="6">SUM(C55:E55)*J55</f>
        <v>0</v>
      </c>
      <c r="L55" s="80">
        <f t="shared" si="4"/>
        <v>0</v>
      </c>
    </row>
    <row r="56" spans="1:12">
      <c r="A56" s="286"/>
      <c r="B56" s="287"/>
      <c r="C56" s="239"/>
      <c r="D56" s="239"/>
      <c r="E56" s="239"/>
      <c r="F56" s="78" t="e">
        <f t="shared" ref="F56:F64" si="7">SUM(C56:E56)/SUM($C$65:$E$65)</f>
        <v>#DIV/0!</v>
      </c>
      <c r="G56" s="78" t="e">
        <f>SUM(C56:E56)/$C$49*$C$47/Composition_Calcul_principal_1!$G$32</f>
        <v>#DIV/0!</v>
      </c>
      <c r="H56" s="57"/>
      <c r="I56" s="79">
        <f t="shared" si="5"/>
        <v>0</v>
      </c>
      <c r="J56" s="3"/>
      <c r="K56" s="80">
        <f t="shared" si="6"/>
        <v>0</v>
      </c>
      <c r="L56" s="80">
        <f t="shared" si="4"/>
        <v>0</v>
      </c>
    </row>
    <row r="57" spans="1:12">
      <c r="A57" s="286"/>
      <c r="B57" s="287"/>
      <c r="C57" s="239"/>
      <c r="D57" s="239"/>
      <c r="E57" s="239"/>
      <c r="F57" s="78" t="e">
        <f t="shared" si="7"/>
        <v>#DIV/0!</v>
      </c>
      <c r="G57" s="78" t="e">
        <f>SUM(C57:E57)/$C$49*$C$47/Composition_Calcul_principal_1!$G$32</f>
        <v>#DIV/0!</v>
      </c>
      <c r="H57" s="57"/>
      <c r="I57" s="79">
        <f t="shared" si="5"/>
        <v>0</v>
      </c>
      <c r="J57" s="3"/>
      <c r="K57" s="80">
        <f t="shared" si="6"/>
        <v>0</v>
      </c>
      <c r="L57" s="80">
        <f t="shared" si="4"/>
        <v>0</v>
      </c>
    </row>
    <row r="58" spans="1:12">
      <c r="A58" s="286"/>
      <c r="B58" s="287"/>
      <c r="C58" s="239"/>
      <c r="D58" s="239"/>
      <c r="E58" s="239"/>
      <c r="F58" s="78" t="e">
        <f t="shared" si="7"/>
        <v>#DIV/0!</v>
      </c>
      <c r="G58" s="78" t="e">
        <f>SUM(C58:E58)/$C$49*$C$47/Composition_Calcul_principal_1!$G$32</f>
        <v>#DIV/0!</v>
      </c>
      <c r="H58" s="57"/>
      <c r="I58" s="79">
        <f t="shared" si="5"/>
        <v>0</v>
      </c>
      <c r="J58" s="3"/>
      <c r="K58" s="80">
        <f t="shared" si="6"/>
        <v>0</v>
      </c>
      <c r="L58" s="80">
        <f t="shared" si="4"/>
        <v>0</v>
      </c>
    </row>
    <row r="59" spans="1:12">
      <c r="A59" s="286"/>
      <c r="B59" s="287"/>
      <c r="C59" s="239"/>
      <c r="D59" s="239"/>
      <c r="E59" s="239"/>
      <c r="F59" s="78" t="e">
        <f t="shared" si="7"/>
        <v>#DIV/0!</v>
      </c>
      <c r="G59" s="78" t="e">
        <f>SUM(C59:E59)/$C$49*$C$47/Composition_Calcul_principal_1!$G$32</f>
        <v>#DIV/0!</v>
      </c>
      <c r="H59" s="57"/>
      <c r="I59" s="79">
        <f t="shared" si="5"/>
        <v>0</v>
      </c>
      <c r="J59" s="3"/>
      <c r="K59" s="80">
        <f t="shared" si="6"/>
        <v>0</v>
      </c>
      <c r="L59" s="80">
        <f t="shared" si="4"/>
        <v>0</v>
      </c>
    </row>
    <row r="60" spans="1:12">
      <c r="A60" s="286"/>
      <c r="B60" s="287"/>
      <c r="C60" s="239"/>
      <c r="D60" s="239"/>
      <c r="E60" s="239"/>
      <c r="F60" s="78" t="e">
        <f t="shared" si="7"/>
        <v>#DIV/0!</v>
      </c>
      <c r="G60" s="78" t="e">
        <f>SUM(C60:E60)/$C$49*$C$47/Composition_Calcul_principal_1!$G$32</f>
        <v>#DIV/0!</v>
      </c>
      <c r="H60" s="57"/>
      <c r="I60" s="79">
        <f t="shared" si="5"/>
        <v>0</v>
      </c>
      <c r="J60" s="3"/>
      <c r="K60" s="80">
        <f t="shared" si="6"/>
        <v>0</v>
      </c>
      <c r="L60" s="80">
        <f t="shared" si="4"/>
        <v>0</v>
      </c>
    </row>
    <row r="61" spans="1:12">
      <c r="A61" s="286"/>
      <c r="B61" s="287"/>
      <c r="C61" s="239"/>
      <c r="D61" s="239"/>
      <c r="E61" s="239"/>
      <c r="F61" s="78" t="e">
        <f t="shared" si="7"/>
        <v>#DIV/0!</v>
      </c>
      <c r="G61" s="78" t="e">
        <f>SUM(C61:E61)/$C$49*$C$47/Composition_Calcul_principal_1!$G$32</f>
        <v>#DIV/0!</v>
      </c>
      <c r="H61" s="57"/>
      <c r="I61" s="79">
        <f t="shared" si="5"/>
        <v>0</v>
      </c>
      <c r="J61" s="3"/>
      <c r="K61" s="80">
        <f t="shared" si="6"/>
        <v>0</v>
      </c>
      <c r="L61" s="80">
        <f t="shared" si="4"/>
        <v>0</v>
      </c>
    </row>
    <row r="62" spans="1:12">
      <c r="A62" s="286"/>
      <c r="B62" s="287"/>
      <c r="C62" s="239"/>
      <c r="D62" s="239"/>
      <c r="E62" s="239"/>
      <c r="F62" s="78" t="e">
        <f t="shared" si="7"/>
        <v>#DIV/0!</v>
      </c>
      <c r="G62" s="78" t="e">
        <f>SUM(C62:E62)/$C$49*$C$47/Composition_Calcul_principal_1!$G$32</f>
        <v>#DIV/0!</v>
      </c>
      <c r="H62" s="57"/>
      <c r="I62" s="79">
        <f t="shared" si="5"/>
        <v>0</v>
      </c>
      <c r="J62" s="3"/>
      <c r="K62" s="80">
        <f t="shared" si="6"/>
        <v>0</v>
      </c>
      <c r="L62" s="80">
        <f t="shared" si="4"/>
        <v>0</v>
      </c>
    </row>
    <row r="63" spans="1:12">
      <c r="A63" s="286"/>
      <c r="B63" s="287"/>
      <c r="C63" s="239"/>
      <c r="D63" s="239"/>
      <c r="E63" s="239"/>
      <c r="F63" s="78" t="e">
        <f t="shared" si="7"/>
        <v>#DIV/0!</v>
      </c>
      <c r="G63" s="78" t="e">
        <f>SUM(C63:E63)/$C$49*$C$47/Composition_Calcul_principal_1!$G$32</f>
        <v>#DIV/0!</v>
      </c>
      <c r="H63" s="57"/>
      <c r="I63" s="79">
        <f t="shared" si="5"/>
        <v>0</v>
      </c>
      <c r="J63" s="3"/>
      <c r="K63" s="80">
        <f t="shared" si="6"/>
        <v>0</v>
      </c>
      <c r="L63" s="80">
        <f t="shared" si="4"/>
        <v>0</v>
      </c>
    </row>
    <row r="64" spans="1:12">
      <c r="A64" s="286"/>
      <c r="B64" s="287"/>
      <c r="C64" s="239"/>
      <c r="D64" s="239"/>
      <c r="E64" s="239"/>
      <c r="F64" s="78" t="e">
        <f t="shared" si="7"/>
        <v>#DIV/0!</v>
      </c>
      <c r="G64" s="78" t="e">
        <f>SUM(C64:E64)/$C$49*$C$47/Composition_Calcul_principal_1!$G$32</f>
        <v>#DIV/0!</v>
      </c>
      <c r="H64" s="57"/>
      <c r="I64" s="79">
        <f t="shared" si="5"/>
        <v>0</v>
      </c>
      <c r="J64" s="3"/>
      <c r="K64" s="80">
        <f t="shared" si="6"/>
        <v>0</v>
      </c>
      <c r="L64" s="80">
        <f t="shared" si="4"/>
        <v>0</v>
      </c>
    </row>
    <row r="65" spans="1:12">
      <c r="A65" s="81" t="s">
        <v>76</v>
      </c>
      <c r="B65" s="82"/>
      <c r="C65" s="241">
        <f>SUM(C54:C64)</f>
        <v>0</v>
      </c>
      <c r="D65" s="241">
        <f>SUM(D54:D64)</f>
        <v>0</v>
      </c>
      <c r="E65" s="241">
        <f>SUM(E54:E64)</f>
        <v>0</v>
      </c>
      <c r="F65" s="78" t="e">
        <f>SUM(C65:E65)/SUM(C65:E65)</f>
        <v>#DIV/0!</v>
      </c>
      <c r="G65" s="78" t="e">
        <f>SUM(C65:E65)/$C$49*$C$47/Composition_Calcul_principal_1!$G$32</f>
        <v>#DIV/0!</v>
      </c>
      <c r="H65" s="57"/>
      <c r="I65" s="83" t="s">
        <v>77</v>
      </c>
      <c r="J65" s="161"/>
      <c r="K65" s="133">
        <f>SUM(K54:K64)</f>
        <v>0</v>
      </c>
      <c r="L65" s="133">
        <f>SUM(L54:L64)</f>
        <v>0</v>
      </c>
    </row>
    <row r="66" spans="1:12">
      <c r="A66" s="84" t="s">
        <v>25</v>
      </c>
      <c r="B66" s="85"/>
      <c r="C66" s="242">
        <f>IF(C65&gt;0,$C$47/$C$49*C65,C65)</f>
        <v>0</v>
      </c>
      <c r="D66" s="242">
        <f t="shared" ref="D66" si="8">IF(D65&gt;0,$C$47/$C$49*D65,D65)</f>
        <v>0</v>
      </c>
      <c r="E66" s="242">
        <f>IF(E65&gt;0,$C$47/$C$49*E65,E65)</f>
        <v>0</v>
      </c>
      <c r="F66" s="57"/>
      <c r="G66" s="63"/>
      <c r="H66" s="57"/>
      <c r="I66" s="65"/>
      <c r="J66" s="57"/>
      <c r="K66" s="57"/>
      <c r="L66" s="63"/>
    </row>
    <row r="67" spans="1:12" ht="15.75" customHeight="1">
      <c r="A67" s="87"/>
      <c r="B67" s="88"/>
      <c r="C67" s="88"/>
      <c r="D67" s="88"/>
      <c r="E67" s="89"/>
      <c r="F67" s="89"/>
      <c r="G67" s="90"/>
      <c r="H67" s="89"/>
      <c r="I67" s="91" t="s">
        <v>20</v>
      </c>
      <c r="J67" s="92"/>
      <c r="K67" s="290" t="s">
        <v>21</v>
      </c>
      <c r="L67" s="291"/>
    </row>
    <row r="68" spans="1:12">
      <c r="A68" s="64"/>
      <c r="B68" s="66"/>
      <c r="C68" s="98"/>
      <c r="D68" s="57"/>
      <c r="E68" s="89"/>
      <c r="F68" s="89"/>
      <c r="G68" s="90"/>
      <c r="H68" s="57"/>
      <c r="I68" s="65"/>
      <c r="J68" s="57"/>
      <c r="K68" s="292"/>
      <c r="L68" s="293"/>
    </row>
    <row r="69" spans="1:12">
      <c r="A69" s="64" t="s">
        <v>10</v>
      </c>
      <c r="B69" s="66"/>
      <c r="C69" s="93" t="s">
        <v>0</v>
      </c>
      <c r="D69" s="57"/>
      <c r="E69" s="89"/>
      <c r="F69" s="89"/>
      <c r="G69" s="90"/>
      <c r="H69" s="89"/>
      <c r="I69" s="95"/>
      <c r="J69" s="96"/>
      <c r="K69" s="97" t="s">
        <v>14</v>
      </c>
      <c r="L69" s="97" t="s">
        <v>85</v>
      </c>
    </row>
    <row r="70" spans="1:12">
      <c r="A70" s="216"/>
      <c r="B70" s="5"/>
      <c r="C70" s="240"/>
      <c r="D70" s="57"/>
      <c r="E70" s="89"/>
      <c r="F70" s="89"/>
      <c r="G70" s="90"/>
      <c r="H70" s="89"/>
      <c r="I70" s="146" t="s">
        <v>78</v>
      </c>
      <c r="J70" s="125"/>
      <c r="K70" s="100">
        <f>(IF(K51="à l'intérieur",K47*D79,0))</f>
        <v>0</v>
      </c>
      <c r="L70" s="97"/>
    </row>
    <row r="71" spans="1:12">
      <c r="A71" s="216"/>
      <c r="B71" s="5"/>
      <c r="C71" s="240"/>
      <c r="D71" s="57"/>
      <c r="E71" s="89"/>
      <c r="F71" s="89"/>
      <c r="G71" s="90"/>
      <c r="H71" s="89"/>
      <c r="I71" s="101" t="s">
        <v>79</v>
      </c>
      <c r="J71" s="57"/>
      <c r="K71" s="100">
        <f>(IF(K51="à l'intérieur",-K65,0))</f>
        <v>0</v>
      </c>
      <c r="L71" s="102"/>
    </row>
    <row r="72" spans="1:12">
      <c r="A72" s="216"/>
      <c r="B72" s="5"/>
      <c r="C72" s="240"/>
      <c r="D72" s="57"/>
      <c r="E72" s="89"/>
      <c r="F72" s="89"/>
      <c r="G72" s="90"/>
      <c r="H72" s="89"/>
      <c r="I72" s="95"/>
      <c r="J72" s="99"/>
      <c r="K72" s="71"/>
      <c r="L72" s="71"/>
    </row>
    <row r="73" spans="1:12" ht="12.75" customHeight="1">
      <c r="A73" s="216"/>
      <c r="B73" s="5"/>
      <c r="C73" s="240"/>
      <c r="D73" s="57"/>
      <c r="E73" s="89"/>
      <c r="F73" s="89"/>
      <c r="G73" s="90"/>
      <c r="H73" s="89"/>
      <c r="I73" s="294" t="s">
        <v>64</v>
      </c>
      <c r="J73" s="295"/>
      <c r="K73" s="71"/>
      <c r="L73" s="71"/>
    </row>
    <row r="74" spans="1:12">
      <c r="A74" s="216"/>
      <c r="B74" s="5"/>
      <c r="C74" s="240"/>
      <c r="D74" s="57"/>
      <c r="E74" s="89"/>
      <c r="F74" s="89"/>
      <c r="G74" s="90"/>
      <c r="H74" s="89"/>
      <c r="I74" s="294"/>
      <c r="J74" s="295"/>
      <c r="K74" s="103"/>
      <c r="L74" s="103"/>
    </row>
    <row r="75" spans="1:12">
      <c r="A75" s="216"/>
      <c r="B75" s="5"/>
      <c r="C75" s="240"/>
      <c r="D75" s="57"/>
      <c r="E75" s="89"/>
      <c r="F75" s="89"/>
      <c r="G75" s="90"/>
      <c r="H75" s="89"/>
      <c r="I75" s="147" t="s">
        <v>65</v>
      </c>
      <c r="J75" s="57"/>
      <c r="K75" s="244"/>
      <c r="L75" s="244"/>
    </row>
    <row r="76" spans="1:12">
      <c r="A76" s="104" t="s">
        <v>11</v>
      </c>
      <c r="B76" s="82"/>
      <c r="C76" s="241">
        <f>SUM(C70:C75)</f>
        <v>0</v>
      </c>
      <c r="D76" s="57"/>
      <c r="E76" s="89"/>
      <c r="F76" s="89"/>
      <c r="G76" s="90"/>
      <c r="H76" s="89"/>
      <c r="I76" s="147" t="s">
        <v>66</v>
      </c>
      <c r="J76" s="57"/>
      <c r="K76" s="244"/>
      <c r="L76" s="244"/>
    </row>
    <row r="77" spans="1:12">
      <c r="A77" s="84" t="s">
        <v>25</v>
      </c>
      <c r="B77" s="85"/>
      <c r="C77" s="242">
        <f>IF(C76&gt;0,C47/C49*C76,C76)</f>
        <v>0</v>
      </c>
      <c r="D77" s="57"/>
      <c r="E77" s="89"/>
      <c r="F77" s="89"/>
      <c r="G77" s="90"/>
      <c r="H77" s="89"/>
      <c r="I77" s="147" t="s">
        <v>67</v>
      </c>
      <c r="J77" s="57"/>
      <c r="K77" s="100">
        <f>(IF($K$51="à l'intérieur",L65,0))</f>
        <v>0</v>
      </c>
      <c r="L77" s="80">
        <f>IF($K$51="à l'extérieur",SUM(L54:L64),0)</f>
        <v>0</v>
      </c>
    </row>
    <row r="78" spans="1:12" ht="4.5" customHeight="1">
      <c r="A78" s="65"/>
      <c r="B78" s="57"/>
      <c r="C78" s="105"/>
      <c r="D78" s="57"/>
      <c r="E78" s="57"/>
      <c r="F78" s="57"/>
      <c r="G78" s="90"/>
      <c r="H78" s="89"/>
      <c r="I78" s="65"/>
      <c r="J78" s="57"/>
      <c r="K78" s="57"/>
      <c r="L78" s="63"/>
    </row>
    <row r="79" spans="1:12">
      <c r="A79" s="93" t="s">
        <v>68</v>
      </c>
      <c r="B79" s="94"/>
      <c r="D79" s="245">
        <f>ROUND(SUM(C65:E65)+C76,2)</f>
        <v>0</v>
      </c>
      <c r="E79" s="64" t="str">
        <f>IF(D79=C49,"total quantité de contrôle correct","erreur dans le total")</f>
        <v>total quantité de contrôle correct</v>
      </c>
      <c r="F79" s="57"/>
      <c r="G79" s="90"/>
      <c r="H79" s="89"/>
      <c r="I79" s="106" t="s">
        <v>87</v>
      </c>
      <c r="J79" s="57"/>
      <c r="K79" s="80">
        <f>IF($K$51="à l'intérieur",K70+K71+SUM(K75:K76)+K77,0)</f>
        <v>0</v>
      </c>
      <c r="L79" s="80">
        <f>IF($K$51="à l'extérieur",SUM(L75:L76)+L77,0)</f>
        <v>0</v>
      </c>
    </row>
    <row r="80" spans="1:12">
      <c r="A80" s="93" t="s">
        <v>69</v>
      </c>
      <c r="B80" s="145"/>
      <c r="C80" s="67"/>
      <c r="D80" s="67"/>
      <c r="E80" s="67"/>
      <c r="F80" s="68"/>
      <c r="G80" s="131">
        <f>IF(SUM(C65:E65)&gt;0,SUM(C65)/SUM(C65:E65),0)</f>
        <v>0</v>
      </c>
      <c r="H80" s="89"/>
      <c r="I80" s="158" t="s">
        <v>26</v>
      </c>
      <c r="J80" s="107"/>
      <c r="K80" s="108">
        <f>IF(D79&gt;0,IF($K$51="à l'intérieur",K79/(K70),0),0)</f>
        <v>0</v>
      </c>
      <c r="L80" s="108">
        <f>IF(D79&gt;0,IF($K$51="à l'extérieur",L79/(K47*D79),0),0)</f>
        <v>0</v>
      </c>
    </row>
    <row r="81" spans="1:12">
      <c r="A81" s="55" t="s">
        <v>56</v>
      </c>
      <c r="B81" s="57" t="s">
        <v>6</v>
      </c>
      <c r="C81" s="57"/>
      <c r="D81" s="55"/>
      <c r="E81" s="57"/>
      <c r="H81" s="57"/>
      <c r="I81" s="57"/>
      <c r="J81" s="57"/>
      <c r="K81" s="57"/>
      <c r="L81" s="59" t="s">
        <v>23</v>
      </c>
    </row>
    <row r="82" spans="1:12">
      <c r="A82" s="55" t="s">
        <v>57</v>
      </c>
      <c r="B82" s="57" t="s">
        <v>5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</row>
    <row r="83" spans="1:12" ht="4.5" customHeight="1">
      <c r="A83" s="55"/>
      <c r="B83" s="56"/>
      <c r="C83" s="57"/>
      <c r="D83" s="57"/>
      <c r="E83" s="57"/>
      <c r="F83" s="57"/>
      <c r="G83" s="57"/>
      <c r="H83" s="57"/>
      <c r="I83" s="55"/>
      <c r="J83" s="57"/>
      <c r="K83" s="57"/>
      <c r="L83" s="57"/>
    </row>
    <row r="84" spans="1:12" ht="18.75">
      <c r="A84" s="60" t="s">
        <v>84</v>
      </c>
      <c r="B84" s="55"/>
      <c r="C84" s="275" t="s">
        <v>61</v>
      </c>
      <c r="D84" s="316"/>
      <c r="E84" s="316"/>
      <c r="F84" s="316"/>
      <c r="G84" s="272" t="s">
        <v>62</v>
      </c>
      <c r="H84" s="273"/>
      <c r="I84" s="274"/>
      <c r="J84" s="57"/>
      <c r="K84" s="57"/>
      <c r="L84" s="57"/>
    </row>
    <row r="85" spans="1:12" ht="4.5" customHeight="1">
      <c r="A85" s="60"/>
      <c r="B85" s="55"/>
      <c r="C85" s="55"/>
      <c r="D85" s="55"/>
      <c r="E85" s="57"/>
      <c r="F85" s="57"/>
      <c r="G85" s="57"/>
      <c r="H85" s="57"/>
      <c r="I85" s="60"/>
      <c r="J85" s="55"/>
      <c r="K85" s="60"/>
      <c r="L85" s="55"/>
    </row>
    <row r="86" spans="1:12" ht="38.25" customHeight="1">
      <c r="A86" s="314" t="s">
        <v>148</v>
      </c>
      <c r="B86" s="315"/>
      <c r="C86" s="126" t="s">
        <v>3</v>
      </c>
      <c r="D86" s="159" t="s">
        <v>58</v>
      </c>
      <c r="E86" s="159" t="s">
        <v>13</v>
      </c>
      <c r="F86" s="159" t="s">
        <v>59</v>
      </c>
      <c r="G86" s="160" t="s">
        <v>60</v>
      </c>
      <c r="H86" s="57"/>
      <c r="I86" s="304" t="s">
        <v>71</v>
      </c>
      <c r="J86" s="305"/>
      <c r="K86" s="61"/>
      <c r="L86" s="62"/>
    </row>
    <row r="87" spans="1:12">
      <c r="A87" s="288"/>
      <c r="B87" s="289"/>
      <c r="C87" s="240"/>
      <c r="D87" s="241">
        <f>C106</f>
        <v>0</v>
      </c>
      <c r="E87" s="241">
        <f>D106</f>
        <v>0</v>
      </c>
      <c r="F87" s="241">
        <f>E106</f>
        <v>0</v>
      </c>
      <c r="G87" s="241">
        <f>C117</f>
        <v>0</v>
      </c>
      <c r="H87" s="57"/>
      <c r="I87" s="127" t="s">
        <v>72</v>
      </c>
      <c r="J87" s="57"/>
      <c r="K87" s="243"/>
      <c r="L87" s="149" t="s">
        <v>12</v>
      </c>
    </row>
    <row r="88" spans="1:12" ht="15.75">
      <c r="A88" s="162"/>
      <c r="B88" s="57"/>
      <c r="C88" s="163"/>
      <c r="D88" s="163"/>
      <c r="E88" s="163"/>
      <c r="F88" s="163"/>
      <c r="G88" s="164"/>
      <c r="H88" s="57"/>
      <c r="I88" s="65"/>
      <c r="J88" s="57"/>
      <c r="K88" s="57"/>
      <c r="L88" s="57"/>
    </row>
    <row r="89" spans="1:12" ht="12.75" customHeight="1">
      <c r="A89" s="64" t="s">
        <v>63</v>
      </c>
      <c r="B89" s="57"/>
      <c r="C89" s="240"/>
      <c r="D89" s="57" t="s">
        <v>1</v>
      </c>
      <c r="E89" s="57"/>
      <c r="F89" s="57"/>
      <c r="G89" s="63"/>
      <c r="H89" s="57"/>
      <c r="I89" s="296" t="s">
        <v>73</v>
      </c>
      <c r="J89" s="297"/>
      <c r="K89" s="148">
        <f>IF(K91="à l'intérieur",K120,L120)</f>
        <v>0</v>
      </c>
      <c r="L89" s="63"/>
    </row>
    <row r="90" spans="1:12" ht="26.25" customHeight="1">
      <c r="A90" s="309" t="s">
        <v>146</v>
      </c>
      <c r="B90" s="310"/>
      <c r="C90" s="310"/>
      <c r="D90" s="310"/>
      <c r="E90" s="310"/>
      <c r="F90" s="310"/>
      <c r="G90" s="311"/>
      <c r="H90" s="57"/>
      <c r="I90" s="298" t="s">
        <v>24</v>
      </c>
      <c r="J90" s="299"/>
      <c r="K90" s="299"/>
      <c r="L90" s="300"/>
    </row>
    <row r="91" spans="1:12" ht="12.75" customHeight="1">
      <c r="A91" s="144"/>
      <c r="B91" s="69"/>
      <c r="C91" s="69"/>
      <c r="D91" s="69"/>
      <c r="E91" s="69"/>
      <c r="F91" s="69"/>
      <c r="G91" s="70"/>
      <c r="H91" s="57"/>
      <c r="I91" s="64" t="s">
        <v>74</v>
      </c>
      <c r="J91" s="57"/>
      <c r="K91" s="143" t="s">
        <v>14</v>
      </c>
      <c r="L91" s="132" t="s">
        <v>15</v>
      </c>
    </row>
    <row r="92" spans="1:12">
      <c r="A92" s="65"/>
      <c r="B92" s="57"/>
      <c r="C92" s="312"/>
      <c r="D92" s="312"/>
      <c r="E92" s="312"/>
      <c r="F92" s="67"/>
      <c r="G92" s="63"/>
      <c r="H92" s="57"/>
      <c r="I92" s="72"/>
      <c r="J92" s="73"/>
      <c r="K92" s="73"/>
      <c r="L92" s="68"/>
    </row>
    <row r="93" spans="1:12" ht="63.75">
      <c r="A93" s="74" t="s">
        <v>7</v>
      </c>
      <c r="B93" s="66"/>
      <c r="C93" s="75" t="s">
        <v>160</v>
      </c>
      <c r="D93" s="75" t="s">
        <v>9</v>
      </c>
      <c r="E93" s="75" t="s">
        <v>8</v>
      </c>
      <c r="F93" s="75" t="s">
        <v>174</v>
      </c>
      <c r="G93" s="75" t="s">
        <v>175</v>
      </c>
      <c r="H93" s="57"/>
      <c r="I93" s="76" t="s">
        <v>75</v>
      </c>
      <c r="J93" s="77" t="s">
        <v>17</v>
      </c>
      <c r="K93" s="77" t="s">
        <v>18</v>
      </c>
      <c r="L93" s="77" t="s">
        <v>19</v>
      </c>
    </row>
    <row r="94" spans="1:12">
      <c r="A94" s="286"/>
      <c r="B94" s="287"/>
      <c r="C94" s="239"/>
      <c r="D94" s="239"/>
      <c r="E94" s="239"/>
      <c r="F94" s="78" t="e">
        <f t="shared" ref="F94:F99" si="9">SUM(C94:E94)/SUM($C$25:$E$25)</f>
        <v>#DIV/0!</v>
      </c>
      <c r="G94" s="78" t="e">
        <f>SUM(C94:E94)/$C$89*$C$87/Composition_Calcul_principal_1!$G$32</f>
        <v>#DIV/0!</v>
      </c>
      <c r="H94" s="57"/>
      <c r="I94" s="79">
        <f>A94</f>
        <v>0</v>
      </c>
      <c r="J94" s="3"/>
      <c r="K94" s="80">
        <f>SUM(C94:E94)*J94</f>
        <v>0</v>
      </c>
      <c r="L94" s="80">
        <f t="shared" ref="L94:L104" si="10">C94*J94</f>
        <v>0</v>
      </c>
    </row>
    <row r="95" spans="1:12" ht="12.75" customHeight="1">
      <c r="A95" s="286"/>
      <c r="B95" s="287"/>
      <c r="C95" s="239"/>
      <c r="D95" s="239"/>
      <c r="E95" s="239"/>
      <c r="F95" s="78" t="e">
        <f t="shared" si="9"/>
        <v>#DIV/0!</v>
      </c>
      <c r="G95" s="78" t="e">
        <f>SUM(C95:E95)/$C$89*$C$87/Composition_Calcul_principal_1!$G$32</f>
        <v>#DIV/0!</v>
      </c>
      <c r="H95" s="57"/>
      <c r="I95" s="79">
        <f t="shared" ref="I95:I104" si="11">A95</f>
        <v>0</v>
      </c>
      <c r="J95" s="3"/>
      <c r="K95" s="80">
        <f t="shared" ref="K95:K104" si="12">SUM(C95:E95)*J95</f>
        <v>0</v>
      </c>
      <c r="L95" s="80">
        <f t="shared" si="10"/>
        <v>0</v>
      </c>
    </row>
    <row r="96" spans="1:12" ht="12.75" customHeight="1">
      <c r="A96" s="286"/>
      <c r="B96" s="287"/>
      <c r="C96" s="239"/>
      <c r="D96" s="239"/>
      <c r="E96" s="239"/>
      <c r="F96" s="78" t="e">
        <f t="shared" si="9"/>
        <v>#DIV/0!</v>
      </c>
      <c r="G96" s="78" t="e">
        <f>SUM(C96:E96)/$C$89*$C$87/Composition_Calcul_principal_1!$G$32</f>
        <v>#DIV/0!</v>
      </c>
      <c r="H96" s="57"/>
      <c r="I96" s="79">
        <f t="shared" si="11"/>
        <v>0</v>
      </c>
      <c r="J96" s="3"/>
      <c r="K96" s="80">
        <f t="shared" si="12"/>
        <v>0</v>
      </c>
      <c r="L96" s="80">
        <f t="shared" si="10"/>
        <v>0</v>
      </c>
    </row>
    <row r="97" spans="1:12">
      <c r="A97" s="286"/>
      <c r="B97" s="287"/>
      <c r="C97" s="239"/>
      <c r="D97" s="239"/>
      <c r="E97" s="239"/>
      <c r="F97" s="78" t="e">
        <f t="shared" si="9"/>
        <v>#DIV/0!</v>
      </c>
      <c r="G97" s="78" t="e">
        <f>SUM(C97:E97)/$C$89*$C$87/Composition_Calcul_principal_1!$G$32</f>
        <v>#DIV/0!</v>
      </c>
      <c r="H97" s="57"/>
      <c r="I97" s="79">
        <f t="shared" si="11"/>
        <v>0</v>
      </c>
      <c r="J97" s="3"/>
      <c r="K97" s="80">
        <f t="shared" si="12"/>
        <v>0</v>
      </c>
      <c r="L97" s="80">
        <f t="shared" si="10"/>
        <v>0</v>
      </c>
    </row>
    <row r="98" spans="1:12">
      <c r="A98" s="286"/>
      <c r="B98" s="287"/>
      <c r="C98" s="239"/>
      <c r="D98" s="239"/>
      <c r="E98" s="239"/>
      <c r="F98" s="78" t="e">
        <f t="shared" si="9"/>
        <v>#DIV/0!</v>
      </c>
      <c r="G98" s="78" t="e">
        <f>SUM(C98:E98)/$C$89*$C$87/Composition_Calcul_principal_1!$G$32</f>
        <v>#DIV/0!</v>
      </c>
      <c r="H98" s="57"/>
      <c r="I98" s="79">
        <f t="shared" si="11"/>
        <v>0</v>
      </c>
      <c r="J98" s="3"/>
      <c r="K98" s="80">
        <f t="shared" si="12"/>
        <v>0</v>
      </c>
      <c r="L98" s="80">
        <f t="shared" si="10"/>
        <v>0</v>
      </c>
    </row>
    <row r="99" spans="1:12">
      <c r="A99" s="286"/>
      <c r="B99" s="287"/>
      <c r="C99" s="239"/>
      <c r="D99" s="239"/>
      <c r="E99" s="239"/>
      <c r="F99" s="78" t="e">
        <f t="shared" si="9"/>
        <v>#DIV/0!</v>
      </c>
      <c r="G99" s="78" t="e">
        <f>SUM(C99:E99)/$C$89*$C$87/Composition_Calcul_principal_1!$G$32</f>
        <v>#DIV/0!</v>
      </c>
      <c r="H99" s="57"/>
      <c r="I99" s="79">
        <f t="shared" si="11"/>
        <v>0</v>
      </c>
      <c r="J99" s="3"/>
      <c r="K99" s="80">
        <f t="shared" si="12"/>
        <v>0</v>
      </c>
      <c r="L99" s="80">
        <f t="shared" si="10"/>
        <v>0</v>
      </c>
    </row>
    <row r="100" spans="1:12">
      <c r="A100" s="286"/>
      <c r="B100" s="287"/>
      <c r="C100" s="239"/>
      <c r="D100" s="239"/>
      <c r="E100" s="239"/>
      <c r="F100" s="78" t="e">
        <f t="shared" ref="F100:F105" si="13">SUM(C100:E100)/SUM($C$25:$E$25)</f>
        <v>#DIV/0!</v>
      </c>
      <c r="G100" s="78" t="e">
        <f>SUM(C100:E100)/$C$89*$C$87/Composition_Calcul_principal_1!$G$32</f>
        <v>#DIV/0!</v>
      </c>
      <c r="H100" s="57"/>
      <c r="I100" s="79">
        <f t="shared" si="11"/>
        <v>0</v>
      </c>
      <c r="J100" s="3"/>
      <c r="K100" s="80">
        <f t="shared" si="12"/>
        <v>0</v>
      </c>
      <c r="L100" s="80">
        <f t="shared" si="10"/>
        <v>0</v>
      </c>
    </row>
    <row r="101" spans="1:12">
      <c r="A101" s="286"/>
      <c r="B101" s="287"/>
      <c r="C101" s="239"/>
      <c r="D101" s="239"/>
      <c r="E101" s="239"/>
      <c r="F101" s="78" t="e">
        <f t="shared" si="13"/>
        <v>#DIV/0!</v>
      </c>
      <c r="G101" s="78" t="e">
        <f>SUM(C101:E101)/$C$89*$C$87/Composition_Calcul_principal_1!$G$32</f>
        <v>#DIV/0!</v>
      </c>
      <c r="H101" s="57"/>
      <c r="I101" s="79">
        <f t="shared" si="11"/>
        <v>0</v>
      </c>
      <c r="J101" s="3"/>
      <c r="K101" s="80">
        <f t="shared" si="12"/>
        <v>0</v>
      </c>
      <c r="L101" s="80">
        <f t="shared" si="10"/>
        <v>0</v>
      </c>
    </row>
    <row r="102" spans="1:12">
      <c r="A102" s="286"/>
      <c r="B102" s="287"/>
      <c r="C102" s="239"/>
      <c r="D102" s="239"/>
      <c r="E102" s="239"/>
      <c r="F102" s="78" t="e">
        <f t="shared" si="13"/>
        <v>#DIV/0!</v>
      </c>
      <c r="G102" s="78" t="e">
        <f>SUM(C102:E102)/$C$89*$C$87/Composition_Calcul_principal_1!$G$32</f>
        <v>#DIV/0!</v>
      </c>
      <c r="H102" s="57"/>
      <c r="I102" s="79">
        <f t="shared" si="11"/>
        <v>0</v>
      </c>
      <c r="J102" s="3"/>
      <c r="K102" s="80">
        <f t="shared" si="12"/>
        <v>0</v>
      </c>
      <c r="L102" s="80">
        <f t="shared" si="10"/>
        <v>0</v>
      </c>
    </row>
    <row r="103" spans="1:12">
      <c r="A103" s="286"/>
      <c r="B103" s="287"/>
      <c r="C103" s="239"/>
      <c r="D103" s="239"/>
      <c r="E103" s="239"/>
      <c r="F103" s="78" t="e">
        <f t="shared" si="13"/>
        <v>#DIV/0!</v>
      </c>
      <c r="G103" s="78" t="e">
        <f>SUM(C103:E103)/$C$89*$C$87/Composition_Calcul_principal_1!$G$32</f>
        <v>#DIV/0!</v>
      </c>
      <c r="H103" s="57"/>
      <c r="I103" s="79">
        <f t="shared" si="11"/>
        <v>0</v>
      </c>
      <c r="J103" s="3"/>
      <c r="K103" s="80">
        <f t="shared" si="12"/>
        <v>0</v>
      </c>
      <c r="L103" s="80">
        <f t="shared" si="10"/>
        <v>0</v>
      </c>
    </row>
    <row r="104" spans="1:12">
      <c r="A104" s="286"/>
      <c r="B104" s="287"/>
      <c r="C104" s="239"/>
      <c r="D104" s="239"/>
      <c r="E104" s="239"/>
      <c r="F104" s="78" t="e">
        <f t="shared" si="13"/>
        <v>#DIV/0!</v>
      </c>
      <c r="G104" s="78" t="e">
        <f>SUM(C104:E104)/$C$89*$C$87/Composition_Calcul_principal_1!$G$32</f>
        <v>#DIV/0!</v>
      </c>
      <c r="H104" s="57"/>
      <c r="I104" s="79">
        <f t="shared" si="11"/>
        <v>0</v>
      </c>
      <c r="J104" s="3"/>
      <c r="K104" s="80">
        <f t="shared" si="12"/>
        <v>0</v>
      </c>
      <c r="L104" s="80">
        <f t="shared" si="10"/>
        <v>0</v>
      </c>
    </row>
    <row r="105" spans="1:12">
      <c r="A105" s="81" t="s">
        <v>76</v>
      </c>
      <c r="B105" s="82"/>
      <c r="C105" s="241">
        <f>SUM(C94:C104)</f>
        <v>0</v>
      </c>
      <c r="D105" s="241">
        <f>SUM(D94:D104)</f>
        <v>0</v>
      </c>
      <c r="E105" s="241">
        <f>SUM(E94:E104)</f>
        <v>0</v>
      </c>
      <c r="F105" s="78" t="e">
        <f t="shared" si="13"/>
        <v>#DIV/0!</v>
      </c>
      <c r="G105" s="78" t="e">
        <f>SUM(C105:E105)/$C$89*$C$87/Composition_Calcul_principal_1!$G$32</f>
        <v>#DIV/0!</v>
      </c>
      <c r="H105" s="57"/>
      <c r="I105" s="83" t="s">
        <v>77</v>
      </c>
      <c r="J105" s="161"/>
      <c r="K105" s="133">
        <f>SUM(K94:K104)</f>
        <v>0</v>
      </c>
      <c r="L105" s="133">
        <f>SUM(L94:L104)</f>
        <v>0</v>
      </c>
    </row>
    <row r="106" spans="1:12">
      <c r="A106" s="84" t="s">
        <v>25</v>
      </c>
      <c r="B106" s="85"/>
      <c r="C106" s="242">
        <f>IF(C105&gt;0,$C$87/$C$89*C105,C105)</f>
        <v>0</v>
      </c>
      <c r="D106" s="242">
        <f t="shared" ref="D106:E106" si="14">IF(D105&gt;0,$C$87/$C$89*D105,D105)</f>
        <v>0</v>
      </c>
      <c r="E106" s="242">
        <f t="shared" si="14"/>
        <v>0</v>
      </c>
      <c r="F106" s="57"/>
      <c r="G106" s="63"/>
      <c r="H106" s="57"/>
      <c r="I106" s="65"/>
      <c r="J106" s="57"/>
      <c r="K106" s="57"/>
      <c r="L106" s="63"/>
    </row>
    <row r="107" spans="1:12" ht="15.75" customHeight="1">
      <c r="A107" s="87"/>
      <c r="B107" s="88"/>
      <c r="C107" s="88"/>
      <c r="D107" s="88"/>
      <c r="E107" s="89"/>
      <c r="F107" s="89"/>
      <c r="G107" s="90"/>
      <c r="H107" s="89"/>
      <c r="I107" s="91" t="s">
        <v>20</v>
      </c>
      <c r="J107" s="92"/>
      <c r="K107" s="290" t="s">
        <v>21</v>
      </c>
      <c r="L107" s="291"/>
    </row>
    <row r="108" spans="1:12">
      <c r="A108" s="64"/>
      <c r="B108" s="66"/>
      <c r="C108" s="98"/>
      <c r="D108" s="57"/>
      <c r="E108" s="89"/>
      <c r="F108" s="89"/>
      <c r="G108" s="90"/>
      <c r="H108" s="57"/>
      <c r="I108" s="65"/>
      <c r="J108" s="57"/>
      <c r="K108" s="292"/>
      <c r="L108" s="293"/>
    </row>
    <row r="109" spans="1:12">
      <c r="A109" s="64" t="s">
        <v>10</v>
      </c>
      <c r="B109" s="66"/>
      <c r="C109" s="93" t="s">
        <v>0</v>
      </c>
      <c r="D109" s="57"/>
      <c r="E109" s="89"/>
      <c r="F109" s="89"/>
      <c r="G109" s="90"/>
      <c r="H109" s="89"/>
      <c r="I109" s="95"/>
      <c r="J109" s="96"/>
      <c r="K109" s="97" t="s">
        <v>14</v>
      </c>
      <c r="L109" s="97" t="s">
        <v>85</v>
      </c>
    </row>
    <row r="110" spans="1:12" ht="15.75" customHeight="1">
      <c r="A110" s="216"/>
      <c r="B110" s="5"/>
      <c r="C110" s="240"/>
      <c r="D110" s="57"/>
      <c r="E110" s="89"/>
      <c r="F110" s="89"/>
      <c r="G110" s="90"/>
      <c r="H110" s="89"/>
      <c r="I110" s="146" t="s">
        <v>78</v>
      </c>
      <c r="J110" s="125"/>
      <c r="K110" s="100">
        <f>(IF(K91="à l'intérieur",K87*D119,0))</f>
        <v>0</v>
      </c>
      <c r="L110" s="97"/>
    </row>
    <row r="111" spans="1:12">
      <c r="A111" s="216"/>
      <c r="B111" s="5"/>
      <c r="C111" s="240"/>
      <c r="D111" s="57"/>
      <c r="E111" s="89"/>
      <c r="F111" s="89"/>
      <c r="G111" s="90"/>
      <c r="H111" s="89"/>
      <c r="I111" s="101" t="s">
        <v>79</v>
      </c>
      <c r="J111" s="57"/>
      <c r="K111" s="100">
        <f>(IF(K91="à l'intérieur",-K105,0))</f>
        <v>0</v>
      </c>
      <c r="L111" s="102"/>
    </row>
    <row r="112" spans="1:12">
      <c r="A112" s="216"/>
      <c r="B112" s="5"/>
      <c r="C112" s="240"/>
      <c r="D112" s="57"/>
      <c r="E112" s="89"/>
      <c r="F112" s="89"/>
      <c r="G112" s="90"/>
      <c r="H112" s="89"/>
      <c r="I112" s="95"/>
      <c r="J112" s="99"/>
      <c r="K112" s="71"/>
      <c r="L112" s="71"/>
    </row>
    <row r="113" spans="1:12" ht="12.75" customHeight="1">
      <c r="A113" s="216"/>
      <c r="B113" s="5"/>
      <c r="C113" s="240"/>
      <c r="D113" s="57"/>
      <c r="E113" s="89"/>
      <c r="F113" s="89"/>
      <c r="G113" s="90"/>
      <c r="H113" s="89"/>
      <c r="I113" s="294" t="s">
        <v>88</v>
      </c>
      <c r="J113" s="295"/>
      <c r="K113" s="71"/>
      <c r="L113" s="71"/>
    </row>
    <row r="114" spans="1:12">
      <c r="A114" s="216"/>
      <c r="B114" s="5"/>
      <c r="C114" s="240"/>
      <c r="D114" s="57"/>
      <c r="E114" s="89"/>
      <c r="F114" s="89"/>
      <c r="G114" s="90"/>
      <c r="H114" s="89"/>
      <c r="I114" s="294"/>
      <c r="J114" s="295"/>
      <c r="K114" s="103"/>
      <c r="L114" s="103"/>
    </row>
    <row r="115" spans="1:12">
      <c r="A115" s="216"/>
      <c r="B115" s="5"/>
      <c r="C115" s="240"/>
      <c r="D115" s="57"/>
      <c r="E115" s="89"/>
      <c r="F115" s="89"/>
      <c r="G115" s="90"/>
      <c r="H115" s="89"/>
      <c r="I115" s="147" t="s">
        <v>65</v>
      </c>
      <c r="J115" s="57"/>
      <c r="K115" s="244"/>
      <c r="L115" s="244"/>
    </row>
    <row r="116" spans="1:12">
      <c r="A116" s="104" t="s">
        <v>11</v>
      </c>
      <c r="B116" s="82"/>
      <c r="C116" s="241">
        <f>SUM(C110:C115)</f>
        <v>0</v>
      </c>
      <c r="D116" s="57"/>
      <c r="E116" s="89"/>
      <c r="F116" s="89"/>
      <c r="G116" s="90"/>
      <c r="H116" s="89"/>
      <c r="I116" s="147" t="s">
        <v>66</v>
      </c>
      <c r="J116" s="57"/>
      <c r="K116" s="244"/>
      <c r="L116" s="244"/>
    </row>
    <row r="117" spans="1:12">
      <c r="A117" s="84" t="s">
        <v>25</v>
      </c>
      <c r="B117" s="85"/>
      <c r="C117" s="242">
        <f>IF(C116&gt;0,$C$87/$C$89*C116,C116)</f>
        <v>0</v>
      </c>
      <c r="D117" s="57"/>
      <c r="E117" s="89"/>
      <c r="F117" s="89"/>
      <c r="G117" s="90"/>
      <c r="H117" s="89"/>
      <c r="I117" s="147" t="s">
        <v>67</v>
      </c>
      <c r="J117" s="57"/>
      <c r="K117" s="100">
        <f>(IF(K91="à l'intérieur",L105,0))</f>
        <v>0</v>
      </c>
      <c r="L117" s="80">
        <f>IF(K91="à l'extérieur",SUM(L94:L104),0)</f>
        <v>0</v>
      </c>
    </row>
    <row r="118" spans="1:12" ht="4.5" customHeight="1">
      <c r="A118" s="65"/>
      <c r="B118" s="57"/>
      <c r="C118" s="105"/>
      <c r="D118" s="57"/>
      <c r="E118" s="57"/>
      <c r="F118" s="57"/>
      <c r="G118" s="90"/>
      <c r="H118" s="89"/>
      <c r="I118" s="65"/>
      <c r="J118" s="57"/>
      <c r="K118" s="57"/>
      <c r="L118" s="63"/>
    </row>
    <row r="119" spans="1:12">
      <c r="A119" s="93" t="s">
        <v>68</v>
      </c>
      <c r="B119" s="94"/>
      <c r="C119" s="57"/>
      <c r="D119" s="245">
        <f>ROUND(SUM(C105:E105)+C116,2)</f>
        <v>0</v>
      </c>
      <c r="E119" s="64" t="str">
        <f>IF(D119=C89,"total quantité de contrôle correct","erreur dans le total")</f>
        <v>total quantité de contrôle correct</v>
      </c>
      <c r="F119" s="57"/>
      <c r="G119" s="90"/>
      <c r="H119" s="89"/>
      <c r="I119" s="106" t="s">
        <v>87</v>
      </c>
      <c r="J119" s="57"/>
      <c r="K119" s="80">
        <f>IF(K91="à l'intérieur",K110+K111+SUM(K115:K116)+K117,0)</f>
        <v>0</v>
      </c>
      <c r="L119" s="80">
        <f>IF(K91="à l'extérieur",SUM(L115:L116)+L117,0)</f>
        <v>0</v>
      </c>
    </row>
    <row r="120" spans="1:12">
      <c r="A120" s="93" t="s">
        <v>69</v>
      </c>
      <c r="B120" s="145"/>
      <c r="C120" s="67"/>
      <c r="D120" s="67"/>
      <c r="E120" s="67"/>
      <c r="F120" s="68"/>
      <c r="G120" s="131">
        <f>IF(SUM(C105:E105)&gt;0,SUM(C105)/SUM(C105:E105),0)</f>
        <v>0</v>
      </c>
      <c r="H120" s="89"/>
      <c r="I120" s="158" t="s">
        <v>26</v>
      </c>
      <c r="J120" s="107"/>
      <c r="K120" s="108">
        <f>IF(D119&gt;0,IF($K$91="à l'intérieur",K119/(K110),0),0)</f>
        <v>0</v>
      </c>
      <c r="L120" s="108">
        <f>IF(D119&gt;0,IF(K91="à l'extérieur",L119/(K87*D119),0),0)</f>
        <v>0</v>
      </c>
    </row>
    <row r="125" spans="1:12">
      <c r="A125" s="193" t="s">
        <v>131</v>
      </c>
    </row>
    <row r="126" spans="1:12">
      <c r="A126" s="213" t="s">
        <v>80</v>
      </c>
    </row>
    <row r="127" spans="1:12">
      <c r="A127" s="214" t="s">
        <v>81</v>
      </c>
    </row>
    <row r="128" spans="1:12">
      <c r="A128" s="214" t="s">
        <v>82</v>
      </c>
    </row>
    <row r="129" spans="1:1">
      <c r="A129" s="215" t="s">
        <v>147</v>
      </c>
    </row>
    <row r="130" spans="1:1">
      <c r="A130" s="214" t="s">
        <v>83</v>
      </c>
    </row>
    <row r="131" spans="1:1">
      <c r="A131" s="215" t="s">
        <v>169</v>
      </c>
    </row>
    <row r="132" spans="1:1">
      <c r="A132" s="215" t="s">
        <v>141</v>
      </c>
    </row>
    <row r="133" spans="1:1">
      <c r="A133" s="215"/>
    </row>
    <row r="134" spans="1:1">
      <c r="A134" s="213" t="s">
        <v>90</v>
      </c>
    </row>
    <row r="135" spans="1:1">
      <c r="A135" s="215" t="s">
        <v>91</v>
      </c>
    </row>
    <row r="136" spans="1:1">
      <c r="A136" s="215" t="s">
        <v>142</v>
      </c>
    </row>
    <row r="137" spans="1:1">
      <c r="A137" s="215" t="s">
        <v>143</v>
      </c>
    </row>
    <row r="138" spans="1:1">
      <c r="A138" s="215" t="s">
        <v>92</v>
      </c>
    </row>
    <row r="139" spans="1:1">
      <c r="A139" s="215" t="s">
        <v>171</v>
      </c>
    </row>
    <row r="140" spans="1:1">
      <c r="A140" s="215" t="s">
        <v>144</v>
      </c>
    </row>
  </sheetData>
  <sheetProtection algorithmName="SHA-512" hashValue="9yQGk5pvum5xAUttR7QsOKBsadfZP9l1QpNc0nOiD4yXmo6JUQIy+6avMj9H7CGb4slVSTX5+iIQPzQljwkUNA==" saltValue="sS7rLDw1qMdn9VVjqcRHvA==" spinCount="100000" sheet="1" objects="1" scenarios="1" formatCells="0" formatColumns="0" formatRows="0" insertColumns="0" insertRows="0" insertHyperlinks="0" deleteColumns="0" deleteRows="0" sort="0" autoFilter="0" pivotTables="0"/>
  <mergeCells count="65">
    <mergeCell ref="A55:B55"/>
    <mergeCell ref="A23:B23"/>
    <mergeCell ref="A6:B6"/>
    <mergeCell ref="A46:B46"/>
    <mergeCell ref="A86:B86"/>
    <mergeCell ref="A50:G50"/>
    <mergeCell ref="A24:B24"/>
    <mergeCell ref="A57:B57"/>
    <mergeCell ref="A58:B58"/>
    <mergeCell ref="A61:B61"/>
    <mergeCell ref="A62:B62"/>
    <mergeCell ref="D84:F84"/>
    <mergeCell ref="A56:B56"/>
    <mergeCell ref="D44:F44"/>
    <mergeCell ref="A47:B47"/>
    <mergeCell ref="C52:E52"/>
    <mergeCell ref="A54:B54"/>
    <mergeCell ref="A101:B101"/>
    <mergeCell ref="A102:B102"/>
    <mergeCell ref="A103:B103"/>
    <mergeCell ref="D4:F4"/>
    <mergeCell ref="A7:B7"/>
    <mergeCell ref="A10:G10"/>
    <mergeCell ref="C12:E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I113:J114"/>
    <mergeCell ref="I6:J6"/>
    <mergeCell ref="I46:J46"/>
    <mergeCell ref="I86:J86"/>
    <mergeCell ref="I12:L12"/>
    <mergeCell ref="I10:L10"/>
    <mergeCell ref="I49:J49"/>
    <mergeCell ref="I50:L50"/>
    <mergeCell ref="K27:L28"/>
    <mergeCell ref="I33:J34"/>
    <mergeCell ref="I9:J9"/>
    <mergeCell ref="A90:G90"/>
    <mergeCell ref="C92:E92"/>
    <mergeCell ref="A59:B59"/>
    <mergeCell ref="K107:L108"/>
    <mergeCell ref="K67:L68"/>
    <mergeCell ref="I73:J74"/>
    <mergeCell ref="I89:J89"/>
    <mergeCell ref="I90:L90"/>
    <mergeCell ref="I52:L52"/>
    <mergeCell ref="A104:B104"/>
    <mergeCell ref="A60:B60"/>
    <mergeCell ref="A63:B63"/>
    <mergeCell ref="A64:B64"/>
    <mergeCell ref="A87:B87"/>
    <mergeCell ref="A97:B97"/>
    <mergeCell ref="A98:B98"/>
    <mergeCell ref="A99:B99"/>
    <mergeCell ref="A94:B94"/>
    <mergeCell ref="A95:B95"/>
    <mergeCell ref="A96:B96"/>
    <mergeCell ref="A100:B100"/>
  </mergeCells>
  <phoneticPr fontId="1" type="noConversion"/>
  <conditionalFormatting sqref="D39">
    <cfRule type="cellIs" dxfId="11" priority="7" operator="notEqual">
      <formula>$C$9</formula>
    </cfRule>
    <cfRule type="cellIs" dxfId="10" priority="8" operator="equal">
      <formula>$C$9</formula>
    </cfRule>
  </conditionalFormatting>
  <conditionalFormatting sqref="D79">
    <cfRule type="cellIs" dxfId="9" priority="4" operator="lessThan">
      <formula>$C$49</formula>
    </cfRule>
    <cfRule type="cellIs" dxfId="8" priority="5" operator="greaterThan">
      <formula>$C$49</formula>
    </cfRule>
    <cfRule type="cellIs" dxfId="7" priority="6" operator="equal">
      <formula>$C$49</formula>
    </cfRule>
  </conditionalFormatting>
  <conditionalFormatting sqref="D119">
    <cfRule type="cellIs" dxfId="6" priority="1" operator="lessThan">
      <formula>$C$49</formula>
    </cfRule>
    <cfRule type="cellIs" dxfId="5" priority="2" operator="greaterThan">
      <formula>$C$49</formula>
    </cfRule>
    <cfRule type="cellIs" dxfId="4" priority="3" operator="equal">
      <formula>$C$49</formula>
    </cfRule>
  </conditionalFormatting>
  <dataValidations count="3">
    <dataValidation type="list" allowBlank="1" showInputMessage="1" showErrorMessage="1" sqref="K11" xr:uid="{00000000-0002-0000-0100-000000000000}">
      <formula1>$K$29:$L$29</formula1>
    </dataValidation>
    <dataValidation type="list" allowBlank="1" showInputMessage="1" showErrorMessage="1" sqref="K91" xr:uid="{00000000-0002-0000-0100-000001000000}">
      <formula1>$K$109:$L$109</formula1>
    </dataValidation>
    <dataValidation type="list" allowBlank="1" showInputMessage="1" showErrorMessage="1" sqref="K51" xr:uid="{00000000-0002-0000-0100-000002000000}">
      <formula1>$K$69:$L$69</formula1>
    </dataValidation>
  </dataValidations>
  <pageMargins left="0.55118110236220474" right="0.27559055118110237" top="0.62992125984251968" bottom="0.47244094488188981" header="0.19685039370078741" footer="0.31496062992125984"/>
  <pageSetup paperSize="9" scale="67" fitToHeight="0" orientation="landscape" r:id="rId1"/>
  <headerFooter>
    <oddFooter>&amp;L&amp;"Calibri,Standard"&amp;9&amp;K000000Association suisse des produits régionaux&amp;C&amp;"Calibri,Standard"&amp;9&amp;K000000contrôle standardisé de la composition et de la valeur ajoutée&amp;R&amp;"Calibri,Standard"&amp;9&amp;K000000version 2.4, dernière actualisation le 21.01.2019</oddFooter>
  </headerFooter>
  <rowBreaks count="2" manualBreakCount="2">
    <brk id="43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>
    <pageSetUpPr fitToPage="1"/>
  </sheetPr>
  <dimension ref="A1:G31"/>
  <sheetViews>
    <sheetView zoomScaleNormal="100" zoomScalePageLayoutView="110" workbookViewId="0">
      <selection activeCell="C6" sqref="C6"/>
    </sheetView>
  </sheetViews>
  <sheetFormatPr baseColWidth="10" defaultColWidth="9.140625" defaultRowHeight="12.75"/>
  <cols>
    <col min="1" max="1" width="42.140625" style="2" customWidth="1"/>
    <col min="2" max="2" width="20" style="2" customWidth="1"/>
    <col min="3" max="3" width="9" style="2" customWidth="1"/>
    <col min="4" max="4" width="8.42578125" style="2" customWidth="1"/>
    <col min="5" max="5" width="39.5703125" style="2" customWidth="1"/>
    <col min="6" max="16384" width="9.140625" style="2"/>
  </cols>
  <sheetData>
    <row r="1" spans="1:5">
      <c r="A1" s="6" t="s">
        <v>52</v>
      </c>
      <c r="B1" s="7">
        <f>Composition_Calcul_principal_1!B1</f>
        <v>0</v>
      </c>
      <c r="C1" s="7"/>
      <c r="D1" s="8"/>
      <c r="E1" s="170" t="s">
        <v>23</v>
      </c>
    </row>
    <row r="2" spans="1:5">
      <c r="D2" s="4"/>
      <c r="E2" s="2" t="s">
        <v>54</v>
      </c>
    </row>
    <row r="3" spans="1:5">
      <c r="A3" s="6" t="s">
        <v>51</v>
      </c>
      <c r="B3" s="7">
        <f>Composition_Calcul_principal_1!B3</f>
        <v>0</v>
      </c>
      <c r="C3" s="9"/>
      <c r="D3" s="4"/>
      <c r="E3" s="10">
        <f>Composition_Calcul_principal_1!B6</f>
        <v>0</v>
      </c>
    </row>
    <row r="4" spans="1:5" ht="7.35" customHeight="1"/>
    <row r="5" spans="1:5" s="15" customFormat="1" ht="27" customHeight="1">
      <c r="A5" s="11" t="s">
        <v>50</v>
      </c>
      <c r="B5" s="12"/>
      <c r="C5" s="13" t="s">
        <v>40</v>
      </c>
      <c r="D5" s="155" t="s">
        <v>4</v>
      </c>
      <c r="E5" s="14" t="s">
        <v>37</v>
      </c>
    </row>
    <row r="6" spans="1:5" s="17" customFormat="1" ht="42" customHeight="1">
      <c r="A6" s="325" t="s">
        <v>49</v>
      </c>
      <c r="B6" s="326"/>
      <c r="C6" s="248"/>
      <c r="D6" s="16" t="e">
        <f>C6/$C$6</f>
        <v>#DIV/0!</v>
      </c>
      <c r="E6" s="217"/>
    </row>
    <row r="7" spans="1:5" ht="15">
      <c r="A7" s="327" t="s">
        <v>136</v>
      </c>
      <c r="B7" s="328"/>
      <c r="C7" s="249">
        <f>-SUM(Composition_Calcul_principal_1!H31)+SUM(Composition_Calcul_principal_1!H28:H30)</f>
        <v>0</v>
      </c>
      <c r="D7" s="18"/>
      <c r="E7" s="246"/>
    </row>
    <row r="8" spans="1:5" ht="15">
      <c r="A8" s="327" t="s">
        <v>46</v>
      </c>
      <c r="B8" s="329"/>
      <c r="C8" s="250">
        <f>-Composition_Calcul_principal_1!H28</f>
        <v>0</v>
      </c>
      <c r="D8" s="18"/>
      <c r="E8" s="246"/>
    </row>
    <row r="9" spans="1:5" ht="15">
      <c r="A9" s="327" t="s">
        <v>47</v>
      </c>
      <c r="B9" s="329"/>
      <c r="C9" s="250">
        <f>-Composition_Calcul_principal_1!H29</f>
        <v>0</v>
      </c>
      <c r="D9" s="18"/>
      <c r="E9" s="246"/>
    </row>
    <row r="10" spans="1:5" ht="15">
      <c r="A10" s="327" t="s">
        <v>48</v>
      </c>
      <c r="B10" s="329"/>
      <c r="C10" s="250">
        <f>-Composition_Calcul_principal_1!H30</f>
        <v>0</v>
      </c>
      <c r="D10" s="18"/>
      <c r="E10" s="246"/>
    </row>
    <row r="11" spans="1:5" ht="42" customHeight="1">
      <c r="A11" s="330" t="s">
        <v>135</v>
      </c>
      <c r="B11" s="331"/>
      <c r="C11" s="251"/>
      <c r="D11" s="18"/>
      <c r="E11" s="246"/>
    </row>
    <row r="12" spans="1:5" ht="42" customHeight="1">
      <c r="A12" s="323" t="s">
        <v>41</v>
      </c>
      <c r="B12" s="324"/>
      <c r="C12" s="251"/>
      <c r="D12" s="18"/>
      <c r="E12" s="246"/>
    </row>
    <row r="13" spans="1:5" ht="18" customHeight="1">
      <c r="A13" s="171" t="s">
        <v>30</v>
      </c>
      <c r="B13" s="19"/>
      <c r="C13" s="252">
        <f>SUM(C6:C12)</f>
        <v>0</v>
      </c>
      <c r="D13" s="20" t="e">
        <f>C13/C6</f>
        <v>#DIV/0!</v>
      </c>
      <c r="E13" s="247"/>
    </row>
    <row r="14" spans="1:5">
      <c r="A14" s="21" t="s">
        <v>42</v>
      </c>
      <c r="B14" s="22"/>
      <c r="C14" s="253">
        <f>SUM(Composition_Calcul_principal_1!I9:I27)</f>
        <v>0</v>
      </c>
      <c r="D14" s="20"/>
      <c r="E14" s="246"/>
    </row>
    <row r="15" spans="1:5">
      <c r="A15" s="21" t="s">
        <v>43</v>
      </c>
      <c r="B15" s="22"/>
      <c r="C15" s="254">
        <f>Composition_Calcul_principal_1!I28</f>
        <v>0</v>
      </c>
      <c r="D15" s="20"/>
      <c r="E15" s="246"/>
    </row>
    <row r="16" spans="1:5">
      <c r="A16" s="21" t="s">
        <v>44</v>
      </c>
      <c r="B16" s="22"/>
      <c r="C16" s="254">
        <f>Composition_Calcul_principal_1!I29</f>
        <v>0</v>
      </c>
      <c r="D16" s="20"/>
      <c r="E16" s="246"/>
    </row>
    <row r="17" spans="1:7">
      <c r="A17" s="21" t="s">
        <v>45</v>
      </c>
      <c r="B17" s="22"/>
      <c r="C17" s="254">
        <f>Composition_Calcul_principal_1!I30</f>
        <v>0</v>
      </c>
      <c r="D17" s="20"/>
      <c r="E17" s="246"/>
    </row>
    <row r="18" spans="1:7" ht="6" customHeight="1">
      <c r="C18" s="255"/>
      <c r="D18" s="20"/>
    </row>
    <row r="19" spans="1:7">
      <c r="A19" s="23" t="s">
        <v>32</v>
      </c>
      <c r="B19" s="22"/>
      <c r="C19" s="256">
        <f>C13+SUM(C14:C17)</f>
        <v>0</v>
      </c>
      <c r="D19" s="24" t="e">
        <f>C19/C6</f>
        <v>#DIV/0!</v>
      </c>
      <c r="E19" s="25" t="s">
        <v>166</v>
      </c>
    </row>
    <row r="20" spans="1:7">
      <c r="A20" s="4"/>
      <c r="B20" s="4"/>
      <c r="C20" s="4"/>
      <c r="D20" s="4"/>
      <c r="E20" s="4"/>
    </row>
    <row r="21" spans="1:7">
      <c r="A21" s="271" t="s">
        <v>165</v>
      </c>
      <c r="B21" s="263"/>
      <c r="C21" s="61"/>
      <c r="D21" s="263"/>
      <c r="E21" s="264"/>
      <c r="F21" s="178"/>
      <c r="G21" s="178"/>
    </row>
    <row r="22" spans="1:7">
      <c r="A22" s="265"/>
      <c r="B22" s="266"/>
      <c r="C22" s="266"/>
      <c r="D22" s="266"/>
      <c r="E22" s="267"/>
      <c r="F22" s="178"/>
      <c r="G22" s="178"/>
    </row>
    <row r="23" spans="1:7">
      <c r="A23" s="184" t="s">
        <v>117</v>
      </c>
      <c r="B23" s="57"/>
      <c r="C23" s="266" t="s">
        <v>115</v>
      </c>
      <c r="D23" s="266"/>
      <c r="E23" s="267"/>
      <c r="F23" s="178"/>
      <c r="G23" s="178"/>
    </row>
    <row r="24" spans="1:7">
      <c r="A24" s="268"/>
      <c r="B24" s="57"/>
      <c r="C24" s="318"/>
      <c r="D24" s="318"/>
      <c r="E24" s="319"/>
      <c r="F24" s="178"/>
      <c r="G24" s="178"/>
    </row>
    <row r="25" spans="1:7" ht="15">
      <c r="A25" s="269"/>
      <c r="B25" s="57"/>
      <c r="C25" s="320"/>
      <c r="D25" s="321"/>
      <c r="E25" s="322"/>
    </row>
    <row r="26" spans="1:7">
      <c r="A26" s="270"/>
      <c r="B26" s="67"/>
      <c r="C26" s="67"/>
      <c r="D26" s="67"/>
      <c r="E26" s="68"/>
    </row>
    <row r="28" spans="1:7">
      <c r="A28" s="200" t="s">
        <v>39</v>
      </c>
    </row>
    <row r="29" spans="1:7">
      <c r="A29" s="201" t="s">
        <v>137</v>
      </c>
    </row>
    <row r="30" spans="1:7">
      <c r="A30" s="201" t="s">
        <v>172</v>
      </c>
    </row>
    <row r="31" spans="1:7">
      <c r="A31" s="201" t="s">
        <v>38</v>
      </c>
    </row>
  </sheetData>
  <sheetProtection algorithmName="SHA-512" hashValue="Y8OtBsnNvw8az/dyhQ+nIaSlluhDuJw/HQZDYTZn97cBXpVGzBWRujXNEkK1C2RTbtgDgSQliC7lXLUwSVOmhg==" saltValue="341AZbbO7OtV44gLxVIvNQ==" spinCount="100000" sheet="1" objects="1" scenarios="1" formatCells="0" formatColumns="0" formatRows="0" insertColumns="0" insertRows="0" insertHyperlinks="0" deleteColumns="0" deleteRows="0" sort="0" autoFilter="0" pivotTables="0"/>
  <mergeCells count="9">
    <mergeCell ref="C24:E24"/>
    <mergeCell ref="C25:E25"/>
    <mergeCell ref="A12:B12"/>
    <mergeCell ref="A6:B6"/>
    <mergeCell ref="A7:B7"/>
    <mergeCell ref="A8:B8"/>
    <mergeCell ref="A10:B10"/>
    <mergeCell ref="A11:B11"/>
    <mergeCell ref="A9:B9"/>
  </mergeCells>
  <phoneticPr fontId="1" type="noConversion"/>
  <conditionalFormatting sqref="D19">
    <cfRule type="cellIs" dxfId="3" priority="1" operator="lessThan">
      <formula>0.67</formula>
    </cfRule>
    <cfRule type="cellIs" dxfId="2" priority="2" operator="greaterThan">
      <formula>0.67</formula>
    </cfRule>
  </conditionalFormatting>
  <pageMargins left="0.55118110236220474" right="0.27559055118110237" top="0.62992125984251968" bottom="0.47244094488188981" header="0.19685039370078741" footer="0.31496062992125984"/>
  <pageSetup paperSize="9" fitToHeight="3" orientation="landscape" r:id="rId1"/>
  <headerFooter>
    <oddFooter>&amp;L&amp;"Calibri,Standard"&amp;9&amp;K000000Association suisse des produits régionaux&amp;C&amp;"Calibri,Standard"&amp;9&amp;K000000contrôle standardisé de la composition et de la valeur ajoutée&amp;R&amp;"Calibri,Standard"&amp;9&amp;K000000version 2.4, dernière actualisation le 21.01.2019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>
    <pageSetUpPr fitToPage="1"/>
  </sheetPr>
  <dimension ref="A1:E28"/>
  <sheetViews>
    <sheetView zoomScaleNormal="100" zoomScalePageLayoutView="110" workbookViewId="0">
      <selection activeCell="C6" sqref="C6"/>
    </sheetView>
  </sheetViews>
  <sheetFormatPr baseColWidth="10" defaultColWidth="9.140625" defaultRowHeight="12.75"/>
  <cols>
    <col min="1" max="1" width="42.140625" style="2" bestFit="1" customWidth="1"/>
    <col min="2" max="2" width="20.7109375" style="2" customWidth="1"/>
    <col min="3" max="3" width="7.28515625" style="2" bestFit="1" customWidth="1"/>
    <col min="4" max="4" width="7.85546875" style="2" bestFit="1" customWidth="1"/>
    <col min="5" max="5" width="38.42578125" style="2" customWidth="1"/>
    <col min="6" max="16384" width="9.140625" style="2"/>
  </cols>
  <sheetData>
    <row r="1" spans="1:5">
      <c r="A1" s="6" t="s">
        <v>52</v>
      </c>
      <c r="B1" s="7">
        <f>Composition_Calcul_principal_1!B1</f>
        <v>0</v>
      </c>
      <c r="C1" s="7"/>
      <c r="D1" s="8"/>
      <c r="E1" s="170" t="s">
        <v>23</v>
      </c>
    </row>
    <row r="2" spans="1:5">
      <c r="D2" s="4"/>
      <c r="E2" s="2" t="s">
        <v>27</v>
      </c>
    </row>
    <row r="3" spans="1:5">
      <c r="A3" s="6" t="s">
        <v>53</v>
      </c>
      <c r="B3" s="7">
        <f>Composition_Calcul_principal_1!B3</f>
        <v>0</v>
      </c>
      <c r="C3" s="9"/>
      <c r="D3" s="4"/>
      <c r="E3" s="10">
        <f>Composition_Calcul_principal_1!B6</f>
        <v>0</v>
      </c>
    </row>
    <row r="4" spans="1:5" ht="7.35" customHeight="1"/>
    <row r="5" spans="1:5" s="15" customFormat="1" ht="27" customHeight="1">
      <c r="A5" s="11" t="s">
        <v>36</v>
      </c>
      <c r="B5" s="12"/>
      <c r="C5" s="13" t="s">
        <v>40</v>
      </c>
      <c r="D5" s="155" t="s">
        <v>4</v>
      </c>
      <c r="E5" s="14" t="s">
        <v>37</v>
      </c>
    </row>
    <row r="6" spans="1:5" s="17" customFormat="1" ht="42" customHeight="1">
      <c r="A6" s="325" t="s">
        <v>28</v>
      </c>
      <c r="B6" s="326"/>
      <c r="C6" s="248"/>
      <c r="D6" s="16" t="e">
        <f>C6/$C$6</f>
        <v>#DIV/0!</v>
      </c>
      <c r="E6" s="217"/>
    </row>
    <row r="7" spans="1:5" s="17" customFormat="1" ht="9" customHeight="1">
      <c r="C7" s="260"/>
      <c r="E7" s="257"/>
    </row>
    <row r="8" spans="1:5" ht="42" customHeight="1">
      <c r="A8" s="332" t="s">
        <v>170</v>
      </c>
      <c r="B8" s="333"/>
      <c r="C8" s="251"/>
      <c r="D8" s="18"/>
      <c r="E8" s="246"/>
    </row>
    <row r="9" spans="1:5" ht="42" customHeight="1">
      <c r="A9" s="323" t="s">
        <v>29</v>
      </c>
      <c r="B9" s="324"/>
      <c r="C9" s="251"/>
      <c r="D9" s="18"/>
      <c r="E9" s="246"/>
    </row>
    <row r="10" spans="1:5">
      <c r="A10" s="194" t="s">
        <v>30</v>
      </c>
      <c r="B10" s="195"/>
      <c r="C10" s="252">
        <f>SUM(C8:C9)</f>
        <v>0</v>
      </c>
      <c r="D10" s="196" t="e">
        <f>C10/$C$6</f>
        <v>#DIV/0!</v>
      </c>
      <c r="E10" s="247"/>
    </row>
    <row r="11" spans="1:5">
      <c r="A11" s="197" t="s">
        <v>31</v>
      </c>
      <c r="B11" s="161"/>
      <c r="C11" s="252">
        <f>SUM(Composition_Calcul_principal_1!I9:I27)</f>
        <v>0</v>
      </c>
      <c r="D11" s="196"/>
      <c r="E11" s="246"/>
    </row>
    <row r="12" spans="1:5">
      <c r="A12" s="197" t="s">
        <v>33</v>
      </c>
      <c r="B12" s="161"/>
      <c r="C12" s="254">
        <f>Composition_Calcul_principal_1!I28</f>
        <v>0</v>
      </c>
      <c r="D12" s="196"/>
      <c r="E12" s="258"/>
    </row>
    <row r="13" spans="1:5">
      <c r="A13" s="197" t="s">
        <v>34</v>
      </c>
      <c r="B13" s="161"/>
      <c r="C13" s="254">
        <f>Composition_Calcul_principal_1!I29</f>
        <v>0</v>
      </c>
      <c r="D13" s="196"/>
      <c r="E13" s="258"/>
    </row>
    <row r="14" spans="1:5">
      <c r="A14" s="197" t="s">
        <v>35</v>
      </c>
      <c r="B14" s="161"/>
      <c r="C14" s="254">
        <f>Composition_Calcul_principal_1!I30</f>
        <v>0</v>
      </c>
      <c r="D14" s="196"/>
      <c r="E14" s="258"/>
    </row>
    <row r="15" spans="1:5" ht="6" customHeight="1">
      <c r="A15" s="58"/>
      <c r="B15" s="58"/>
      <c r="C15" s="261"/>
      <c r="D15" s="58"/>
      <c r="E15" s="15"/>
    </row>
    <row r="16" spans="1:5">
      <c r="A16" s="198" t="s">
        <v>32</v>
      </c>
      <c r="B16" s="161"/>
      <c r="C16" s="262">
        <f>C10+SUM(C11:C14)</f>
        <v>0</v>
      </c>
      <c r="D16" s="199" t="e">
        <f>C16/C6</f>
        <v>#DIV/0!</v>
      </c>
      <c r="E16" s="259" t="s">
        <v>167</v>
      </c>
    </row>
    <row r="17" spans="1:5">
      <c r="A17" s="202"/>
      <c r="B17" s="4"/>
      <c r="C17" s="4"/>
      <c r="D17" s="4"/>
      <c r="E17" s="4"/>
    </row>
    <row r="18" spans="1:5">
      <c r="A18" s="271" t="s">
        <v>165</v>
      </c>
      <c r="B18" s="263"/>
      <c r="C18" s="61"/>
      <c r="D18" s="263"/>
      <c r="E18" s="264"/>
    </row>
    <row r="19" spans="1:5">
      <c r="A19" s="265"/>
      <c r="B19" s="266"/>
      <c r="C19" s="266"/>
      <c r="D19" s="266"/>
      <c r="E19" s="267"/>
    </row>
    <row r="20" spans="1:5">
      <c r="A20" s="184" t="s">
        <v>117</v>
      </c>
      <c r="B20" s="57"/>
      <c r="C20" s="266" t="s">
        <v>115</v>
      </c>
      <c r="D20" s="266"/>
      <c r="E20" s="267"/>
    </row>
    <row r="21" spans="1:5">
      <c r="A21" s="268"/>
      <c r="B21" s="57"/>
      <c r="C21" s="318"/>
      <c r="D21" s="318"/>
      <c r="E21" s="319"/>
    </row>
    <row r="22" spans="1:5" ht="15">
      <c r="A22" s="269"/>
      <c r="B22" s="57"/>
      <c r="C22" s="320"/>
      <c r="D22" s="321"/>
      <c r="E22" s="322"/>
    </row>
    <row r="23" spans="1:5">
      <c r="A23" s="270"/>
      <c r="B23" s="67"/>
      <c r="C23" s="67"/>
      <c r="D23" s="67"/>
      <c r="E23" s="68"/>
    </row>
    <row r="25" spans="1:5">
      <c r="A25" s="200" t="s">
        <v>89</v>
      </c>
    </row>
    <row r="26" spans="1:5">
      <c r="A26" s="210" t="s">
        <v>137</v>
      </c>
    </row>
    <row r="27" spans="1:5">
      <c r="A27" s="210" t="s">
        <v>173</v>
      </c>
    </row>
    <row r="28" spans="1:5">
      <c r="A28" s="210" t="s">
        <v>38</v>
      </c>
    </row>
  </sheetData>
  <sheetProtection algorithmName="SHA-512" hashValue="MQWxQcJ5/tIhjJsRNYtWp/eirtRXEHcch0vuz4xEg7DXQEWEDKCDwK2LN0bn6RFxJ2KjIQdjkBLFyS8+ICNrDg==" saltValue="m5xCrVA8ScOyCWUakJdrkQ==" spinCount="100000" sheet="1" objects="1" scenarios="1" formatCells="0" formatColumns="0" formatRows="0" insertColumns="0" insertRows="0" insertHyperlinks="0" deleteColumns="0" deleteRows="0" sort="0" autoFilter="0" pivotTables="0"/>
  <mergeCells count="5">
    <mergeCell ref="C22:E22"/>
    <mergeCell ref="A9:B9"/>
    <mergeCell ref="A6:B6"/>
    <mergeCell ref="A8:B8"/>
    <mergeCell ref="C21:E21"/>
  </mergeCells>
  <phoneticPr fontId="1" type="noConversion"/>
  <conditionalFormatting sqref="D16">
    <cfRule type="cellIs" dxfId="1" priority="1" operator="lessThan">
      <formula>0.67</formula>
    </cfRule>
    <cfRule type="cellIs" dxfId="0" priority="2" operator="greaterThan">
      <formula>0.67</formula>
    </cfRule>
  </conditionalFormatting>
  <pageMargins left="0.55118110236220474" right="0.27559055118110237" top="0.62992125984251968" bottom="0.47244094488188981" header="0.19685039370078741" footer="0.31496062992125984"/>
  <pageSetup paperSize="9" fitToHeight="3" orientation="landscape" r:id="rId1"/>
  <headerFooter>
    <oddFooter>&amp;L&amp;"Calibri,Standard"&amp;9&amp;K000000Association suisse des produits régionaux&amp;C&amp;"Calibri,Standard"&amp;9&amp;K000000contrôle standardisé de la composition et de la valeur ajoutée&amp;R&amp;"Calibri,Standard"&amp;9&amp;K000000version 2.4, dernière actualisation le 21.01.2019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Composition_Calcul_principal_1</vt:lpstr>
      <vt:lpstr>Calcul_auxiliaire_semi-finis_1</vt:lpstr>
      <vt:lpstr>VA_INT_1</vt:lpstr>
      <vt:lpstr>VA_EXT_1</vt:lpstr>
      <vt:lpstr>'Calcul_auxiliaire_semi-finis_1'!Druckbereich</vt:lpstr>
      <vt:lpstr>Composition_Calcul_principal_1!Druckbereich</vt:lpstr>
      <vt:lpstr>'Calcul_auxiliaire_semi-finis_1'!Print_Area</vt:lpstr>
      <vt:lpstr>Composition_Calcul_principal_1!Print_Area</vt:lpstr>
      <vt:lpstr>VA_EXT_1!Print_Area</vt:lpstr>
      <vt:lpstr>VA_INT_1!Print_Area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Sutter</dc:creator>
  <cp:lastModifiedBy>Maria Sutter</cp:lastModifiedBy>
  <cp:revision/>
  <cp:lastPrinted>2019-01-17T16:16:00Z</cp:lastPrinted>
  <dcterms:created xsi:type="dcterms:W3CDTF">2014-10-25T08:05:17Z</dcterms:created>
  <dcterms:modified xsi:type="dcterms:W3CDTF">2019-01-22T09:51:04Z</dcterms:modified>
</cp:coreProperties>
</file>